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:\Contract\Invoice\2026\Draft\"/>
    </mc:Choice>
  </mc:AlternateContent>
  <xr:revisionPtr revIDLastSave="0" documentId="13_ncr:1_{F7869F4B-3752-4DA6-B4E9-7FEE03C01FFD}" xr6:coauthVersionLast="47" xr6:coauthVersionMax="47" xr10:uidLastSave="{00000000-0000-0000-0000-000000000000}"/>
  <bookViews>
    <workbookView xWindow="28692" yWindow="-108" windowWidth="29016" windowHeight="15696" tabRatio="608" activeTab="1" xr2:uid="{00000000-000D-0000-FFFF-FFFF00000000}"/>
  </bookViews>
  <sheets>
    <sheet name="Instructions" sheetId="7" r:id="rId1"/>
    <sheet name="Exp" sheetId="1" r:id="rId2"/>
    <sheet name="Bill-1" sheetId="8" r:id="rId3"/>
    <sheet name="month" sheetId="9" state="hidden" r:id="rId4"/>
  </sheets>
  <definedNames>
    <definedName name="_xlnm.Print_Area" localSheetId="2">'Bill-1'!$A$2:$Y$43</definedName>
    <definedName name="_xlnm.Print_Area" localSheetId="1">Exp!$A$2:$X$48</definedName>
    <definedName name="_xlnm.Print_Area" localSheetId="0">Instructions!$A$1:$B$33</definedName>
    <definedName name="_xlnm.Print_Titles" localSheetId="1">Exp!$A:$C,Exp!$2:$10</definedName>
    <definedName name="t">Exp!$AC$60:$AD$62</definedName>
    <definedName name="Z_F9AD76E4_BA12_48A8_B026_0F4EAD2A2C7C_.wvu.Cols" localSheetId="1" hidden="1">Exp!$D:$D</definedName>
    <definedName name="Z_F9AD76E4_BA12_48A8_B026_0F4EAD2A2C7C_.wvu.PrintArea" localSheetId="1" hidden="1">Exp!$A$2:$X$44</definedName>
    <definedName name="Z_F9AD76E4_BA12_48A8_B026_0F4EAD2A2C7C_.wvu.PrintArea" localSheetId="0" hidden="1">Instructions!$A$1:$B$23</definedName>
    <definedName name="Z_F9AD76E4_BA12_48A8_B026_0F4EAD2A2C7C_.wvu.PrintTitles" localSheetId="1" hidden="1">Exp!$A:$C,Exp!$2:$10</definedName>
    <definedName name="Z_F9AD76E4_BA12_48A8_B026_0F4EAD2A2C7C_.wvu.Rows" localSheetId="0" hidden="1">Instructions!$14:$23</definedName>
  </definedNames>
  <calcPr calcId="191029" calcOnSave="0"/>
  <customWorkbookViews>
    <customWorkbookView name="Milwaukee County - Personal View" guid="{F9AD76E4-BA12-48A8-B026-0F4EAD2A2C7C}" mergeInterval="0" personalView="1" maximized="1" windowWidth="796" windowHeight="428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1" i="8" l="1"/>
  <c r="AA46" i="1" l="1"/>
  <c r="F11" i="1" s="1"/>
  <c r="H11" i="8" s="1"/>
  <c r="AA47" i="1"/>
  <c r="G11" i="1" s="1"/>
  <c r="I11" i="8" s="1"/>
  <c r="AA48" i="1"/>
  <c r="H11" i="1" s="1"/>
  <c r="J11" i="8" s="1"/>
  <c r="AA49" i="1"/>
  <c r="I11" i="1" s="1"/>
  <c r="K11" i="8" s="1"/>
  <c r="AA50" i="1"/>
  <c r="J11" i="1" s="1"/>
  <c r="L11" i="8" s="1"/>
  <c r="AA51" i="1"/>
  <c r="K11" i="1" s="1"/>
  <c r="M11" i="8" s="1"/>
  <c r="AA52" i="1"/>
  <c r="L11" i="1" s="1"/>
  <c r="N11" i="8" s="1"/>
  <c r="AA53" i="1"/>
  <c r="M11" i="1" s="1"/>
  <c r="O11" i="8" s="1"/>
  <c r="AA54" i="1"/>
  <c r="N11" i="1" s="1"/>
  <c r="P11" i="8" s="1"/>
  <c r="AA55" i="1"/>
  <c r="O11" i="1" s="1"/>
  <c r="Q11" i="8" s="1"/>
  <c r="AA56" i="1"/>
  <c r="P11" i="1" s="1"/>
  <c r="R11" i="8" s="1"/>
  <c r="AA45" i="1"/>
  <c r="E11" i="1" s="1"/>
  <c r="G11" i="8" s="1"/>
  <c r="K2" i="1"/>
  <c r="V3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AC55" i="1" l="1"/>
  <c r="AL58" i="1" s="1"/>
  <c r="AI58" i="1"/>
  <c r="AC54" i="1"/>
  <c r="AC53" i="1"/>
  <c r="AC56" i="1"/>
  <c r="AC48" i="1"/>
  <c r="AC51" i="1"/>
  <c r="AC50" i="1"/>
  <c r="AC46" i="1"/>
  <c r="AC52" i="1"/>
  <c r="AC47" i="1"/>
  <c r="AC45" i="1"/>
  <c r="AC49" i="1"/>
  <c r="BD10" i="1"/>
  <c r="AI57" i="1" l="1"/>
  <c r="AL57" i="1"/>
  <c r="AI59" i="1"/>
  <c r="AL59" i="1"/>
  <c r="AI56" i="1"/>
  <c r="AL56" i="1"/>
  <c r="AI49" i="1"/>
  <c r="AL49" i="1"/>
  <c r="AL50" i="1"/>
  <c r="AI50" i="1"/>
  <c r="AI52" i="1"/>
  <c r="AL52" i="1"/>
  <c r="AI48" i="1"/>
  <c r="AL48" i="1"/>
  <c r="AI53" i="1"/>
  <c r="AL53" i="1"/>
  <c r="AI54" i="1"/>
  <c r="AL54" i="1"/>
  <c r="AI55" i="1"/>
  <c r="AL55" i="1"/>
  <c r="AI51" i="1"/>
  <c r="AL51" i="1"/>
  <c r="BB15" i="1"/>
  <c r="BC15" i="1"/>
  <c r="BB16" i="1"/>
  <c r="BC16" i="1"/>
  <c r="BB17" i="1"/>
  <c r="BC17" i="1"/>
  <c r="BB18" i="1"/>
  <c r="BC18" i="1"/>
  <c r="BB19" i="1"/>
  <c r="BC19" i="1"/>
  <c r="BB20" i="1"/>
  <c r="BC20" i="1"/>
  <c r="BB21" i="1"/>
  <c r="BC21" i="1"/>
  <c r="BB22" i="1"/>
  <c r="BC22" i="1"/>
  <c r="BB23" i="1"/>
  <c r="BC23" i="1"/>
  <c r="BB24" i="1"/>
  <c r="BC24" i="1"/>
  <c r="BB25" i="1"/>
  <c r="BC25" i="1"/>
  <c r="BB26" i="1"/>
  <c r="BC26" i="1"/>
  <c r="BB27" i="1"/>
  <c r="BC27" i="1"/>
  <c r="BB28" i="1"/>
  <c r="BC28" i="1"/>
  <c r="BB29" i="1"/>
  <c r="BC29" i="1"/>
  <c r="BB30" i="1"/>
  <c r="BC30" i="1"/>
  <c r="BB31" i="1"/>
  <c r="BC31" i="1"/>
  <c r="BB32" i="1"/>
  <c r="BC32" i="1"/>
  <c r="BB33" i="1"/>
  <c r="BC33" i="1"/>
  <c r="A42" i="8" l="1"/>
  <c r="T1" i="8"/>
  <c r="G13" i="8"/>
  <c r="B2" i="8"/>
  <c r="X2" i="8"/>
  <c r="B3" i="8"/>
  <c r="B4" i="8"/>
  <c r="X4" i="8"/>
  <c r="B5" i="8"/>
  <c r="B6" i="8"/>
  <c r="X6" i="8"/>
  <c r="B7" i="8"/>
  <c r="Y7" i="8"/>
  <c r="Y8" i="8"/>
  <c r="B9" i="8"/>
  <c r="T9" i="8"/>
  <c r="U9" i="8"/>
  <c r="T11" i="8"/>
  <c r="A13" i="8"/>
  <c r="H13" i="8"/>
  <c r="AM13" i="8" s="1"/>
  <c r="I13" i="8"/>
  <c r="J13" i="8"/>
  <c r="K13" i="8"/>
  <c r="L13" i="8"/>
  <c r="M13" i="8"/>
  <c r="N13" i="8"/>
  <c r="O13" i="8"/>
  <c r="P13" i="8"/>
  <c r="Q13" i="8"/>
  <c r="R13" i="8"/>
  <c r="S13" i="8"/>
  <c r="Z13" i="8"/>
  <c r="AA13" i="8"/>
  <c r="A14" i="8"/>
  <c r="G14" i="8"/>
  <c r="AF14" i="8"/>
  <c r="H14" i="8"/>
  <c r="I14" i="8"/>
  <c r="J14" i="8"/>
  <c r="K14" i="8"/>
  <c r="L14" i="8"/>
  <c r="M14" i="8"/>
  <c r="N14" i="8"/>
  <c r="O14" i="8"/>
  <c r="P14" i="8"/>
  <c r="Q14" i="8"/>
  <c r="R14" i="8"/>
  <c r="S14" i="8"/>
  <c r="Z14" i="8"/>
  <c r="AA14" i="8"/>
  <c r="AD14" i="8"/>
  <c r="A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Z15" i="8"/>
  <c r="AA15" i="8"/>
  <c r="A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Z16" i="8"/>
  <c r="AA16" i="8"/>
  <c r="A17" i="8"/>
  <c r="G17" i="8"/>
  <c r="AD17" i="8" s="1"/>
  <c r="H17" i="8"/>
  <c r="I17" i="8"/>
  <c r="J17" i="8"/>
  <c r="K17" i="8"/>
  <c r="L17" i="8"/>
  <c r="M17" i="8"/>
  <c r="N17" i="8"/>
  <c r="O17" i="8"/>
  <c r="P17" i="8"/>
  <c r="Q17" i="8"/>
  <c r="R17" i="8"/>
  <c r="S17" i="8"/>
  <c r="Z17" i="8"/>
  <c r="W17" i="8" s="1"/>
  <c r="AA17" i="8"/>
  <c r="V17" i="8" s="1"/>
  <c r="A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Z18" i="8"/>
  <c r="AA18" i="8"/>
  <c r="A19" i="8"/>
  <c r="G19" i="8"/>
  <c r="H19" i="8"/>
  <c r="I19" i="8"/>
  <c r="J19" i="8"/>
  <c r="AI19" i="8" s="1"/>
  <c r="K19" i="8"/>
  <c r="L19" i="8"/>
  <c r="M19" i="8"/>
  <c r="N19" i="8"/>
  <c r="O19" i="8"/>
  <c r="P19" i="8"/>
  <c r="Q19" i="8"/>
  <c r="R19" i="8"/>
  <c r="S19" i="8"/>
  <c r="Z19" i="8"/>
  <c r="AA19" i="8"/>
  <c r="A20" i="8"/>
  <c r="G20" i="8"/>
  <c r="H20" i="8"/>
  <c r="I20" i="8"/>
  <c r="AF20" i="8" s="1"/>
  <c r="J20" i="8"/>
  <c r="AL20" i="8" s="1"/>
  <c r="K20" i="8"/>
  <c r="L20" i="8"/>
  <c r="M20" i="8"/>
  <c r="N20" i="8"/>
  <c r="O20" i="8"/>
  <c r="P20" i="8"/>
  <c r="Q20" i="8"/>
  <c r="R20" i="8"/>
  <c r="S20" i="8"/>
  <c r="Z20" i="8"/>
  <c r="AA20" i="8"/>
  <c r="A21" i="8"/>
  <c r="G21" i="8"/>
  <c r="H21" i="8"/>
  <c r="I21" i="8"/>
  <c r="J21" i="8"/>
  <c r="AJ21" i="8" s="1"/>
  <c r="K21" i="8"/>
  <c r="L21" i="8"/>
  <c r="M21" i="8"/>
  <c r="N21" i="8"/>
  <c r="O21" i="8"/>
  <c r="P21" i="8"/>
  <c r="Q21" i="8"/>
  <c r="R21" i="8"/>
  <c r="S21" i="8"/>
  <c r="Z21" i="8"/>
  <c r="AA21" i="8"/>
  <c r="A22" i="8"/>
  <c r="G22" i="8"/>
  <c r="H22" i="8"/>
  <c r="I22" i="8"/>
  <c r="J22" i="8"/>
  <c r="K22" i="8"/>
  <c r="L22" i="8"/>
  <c r="M22" i="8"/>
  <c r="N22" i="8"/>
  <c r="T22" i="8" s="1"/>
  <c r="O22" i="8"/>
  <c r="P22" i="8"/>
  <c r="Q22" i="8"/>
  <c r="R22" i="8"/>
  <c r="S22" i="8"/>
  <c r="Z22" i="8"/>
  <c r="AA22" i="8"/>
  <c r="AD22" i="8"/>
  <c r="A23" i="8"/>
  <c r="G23" i="8"/>
  <c r="T23" i="8" s="1"/>
  <c r="H23" i="8"/>
  <c r="AG23" i="8" s="1"/>
  <c r="I23" i="8"/>
  <c r="J23" i="8"/>
  <c r="K23" i="8"/>
  <c r="L23" i="8"/>
  <c r="M23" i="8"/>
  <c r="N23" i="8"/>
  <c r="O23" i="8"/>
  <c r="P23" i="8"/>
  <c r="Q23" i="8"/>
  <c r="R23" i="8"/>
  <c r="S23" i="8"/>
  <c r="Z23" i="8"/>
  <c r="AA23" i="8"/>
  <c r="A24" i="8"/>
  <c r="G24" i="8"/>
  <c r="AD24" i="8" s="1"/>
  <c r="H24" i="8"/>
  <c r="AK24" i="8" s="1"/>
  <c r="I24" i="8"/>
  <c r="J24" i="8"/>
  <c r="K24" i="8"/>
  <c r="L24" i="8"/>
  <c r="M24" i="8"/>
  <c r="N24" i="8"/>
  <c r="O24" i="8"/>
  <c r="P24" i="8"/>
  <c r="Q24" i="8"/>
  <c r="R24" i="8"/>
  <c r="S24" i="8"/>
  <c r="Z24" i="8"/>
  <c r="AA24" i="8"/>
  <c r="A25" i="8"/>
  <c r="G25" i="8"/>
  <c r="AD25" i="8"/>
  <c r="H25" i="8"/>
  <c r="I25" i="8"/>
  <c r="J25" i="8"/>
  <c r="K25" i="8"/>
  <c r="L25" i="8"/>
  <c r="M25" i="8"/>
  <c r="N25" i="8"/>
  <c r="O25" i="8"/>
  <c r="P25" i="8"/>
  <c r="Q25" i="8"/>
  <c r="R25" i="8"/>
  <c r="S25" i="8"/>
  <c r="Z25" i="8"/>
  <c r="AA25" i="8"/>
  <c r="A26" i="8"/>
  <c r="G26" i="8"/>
  <c r="AE26" i="8" s="1"/>
  <c r="H26" i="8"/>
  <c r="I26" i="8"/>
  <c r="J26" i="8"/>
  <c r="K26" i="8"/>
  <c r="L26" i="8"/>
  <c r="M26" i="8"/>
  <c r="N26" i="8"/>
  <c r="O26" i="8"/>
  <c r="P26" i="8"/>
  <c r="Q26" i="8"/>
  <c r="R26" i="8"/>
  <c r="S26" i="8"/>
  <c r="Z26" i="8"/>
  <c r="AA26" i="8"/>
  <c r="A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Z27" i="8"/>
  <c r="AA27" i="8"/>
  <c r="A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Z28" i="8"/>
  <c r="AA28" i="8"/>
  <c r="A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Z29" i="8"/>
  <c r="AA29" i="8"/>
  <c r="A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Z30" i="8"/>
  <c r="AA30" i="8"/>
  <c r="A31" i="8"/>
  <c r="G31" i="8"/>
  <c r="H31" i="8"/>
  <c r="I31" i="8"/>
  <c r="J31" i="8"/>
  <c r="K31" i="8"/>
  <c r="L31" i="8"/>
  <c r="M31" i="8"/>
  <c r="N31" i="8"/>
  <c r="O31" i="8"/>
  <c r="P31" i="8"/>
  <c r="Q31" i="8"/>
  <c r="R31" i="8"/>
  <c r="S31" i="8"/>
  <c r="Z31" i="8"/>
  <c r="AA31" i="8"/>
  <c r="A32" i="8"/>
  <c r="G32" i="8"/>
  <c r="H32" i="8"/>
  <c r="I32" i="8"/>
  <c r="J32" i="8"/>
  <c r="K32" i="8"/>
  <c r="L32" i="8"/>
  <c r="M32" i="8"/>
  <c r="N32" i="8"/>
  <c r="O32" i="8"/>
  <c r="P32" i="8"/>
  <c r="Q32" i="8"/>
  <c r="R32" i="8"/>
  <c r="S32" i="8"/>
  <c r="Z32" i="8"/>
  <c r="AA32" i="8"/>
  <c r="A33" i="8"/>
  <c r="G33" i="8"/>
  <c r="H33" i="8"/>
  <c r="I33" i="8"/>
  <c r="J33" i="8"/>
  <c r="K33" i="8"/>
  <c r="L33" i="8"/>
  <c r="M33" i="8"/>
  <c r="N33" i="8"/>
  <c r="O33" i="8"/>
  <c r="P33" i="8"/>
  <c r="Q33" i="8"/>
  <c r="R33" i="8"/>
  <c r="S33" i="8"/>
  <c r="Z33" i="8"/>
  <c r="AA33" i="8"/>
  <c r="Y11" i="1"/>
  <c r="R13" i="1"/>
  <c r="X13" i="1"/>
  <c r="Y13" i="8" s="1"/>
  <c r="Y13" i="1"/>
  <c r="BB13" i="1" s="1"/>
  <c r="R14" i="1"/>
  <c r="X14" i="1"/>
  <c r="Y14" i="1"/>
  <c r="BB14" i="1" s="1"/>
  <c r="R15" i="1"/>
  <c r="X15" i="1"/>
  <c r="Y15" i="1"/>
  <c r="R16" i="1"/>
  <c r="T16" i="1" s="1"/>
  <c r="X16" i="1"/>
  <c r="Y16" i="8" s="1"/>
  <c r="Y16" i="1"/>
  <c r="R17" i="1"/>
  <c r="X17" i="1"/>
  <c r="Y17" i="8" s="1"/>
  <c r="Y17" i="1"/>
  <c r="R18" i="1"/>
  <c r="X18" i="1"/>
  <c r="Y18" i="1"/>
  <c r="R19" i="1"/>
  <c r="S19" i="1" s="1"/>
  <c r="U19" i="1" s="1"/>
  <c r="X19" i="1"/>
  <c r="Y19" i="1"/>
  <c r="R20" i="1"/>
  <c r="T20" i="1" s="1"/>
  <c r="S20" i="1"/>
  <c r="X20" i="1"/>
  <c r="Y20" i="1"/>
  <c r="R21" i="1"/>
  <c r="T21" i="1" s="1"/>
  <c r="X21" i="1"/>
  <c r="Y21" i="1"/>
  <c r="R22" i="1"/>
  <c r="S22" i="1" s="1"/>
  <c r="X22" i="1"/>
  <c r="Y22" i="8" s="1"/>
  <c r="Y22" i="1"/>
  <c r="R23" i="1"/>
  <c r="T23" i="1" s="1"/>
  <c r="X23" i="1"/>
  <c r="Y23" i="8" s="1"/>
  <c r="Y23" i="1"/>
  <c r="R24" i="1"/>
  <c r="S24" i="1" s="1"/>
  <c r="U24" i="1" s="1"/>
  <c r="X24" i="1"/>
  <c r="Y24" i="1"/>
  <c r="R25" i="1"/>
  <c r="S25" i="1" s="1"/>
  <c r="X25" i="1"/>
  <c r="Y25" i="1"/>
  <c r="R26" i="1"/>
  <c r="S26" i="1" s="1"/>
  <c r="X26" i="1"/>
  <c r="Y26" i="8" s="1"/>
  <c r="Y26" i="1"/>
  <c r="R27" i="1"/>
  <c r="S27" i="1"/>
  <c r="X27" i="1"/>
  <c r="Y27" i="8" s="1"/>
  <c r="Y27" i="1"/>
  <c r="R28" i="1"/>
  <c r="X28" i="1"/>
  <c r="Y28" i="8" s="1"/>
  <c r="Y28" i="1"/>
  <c r="R29" i="1"/>
  <c r="S29" i="1" s="1"/>
  <c r="X29" i="1"/>
  <c r="Y29" i="1"/>
  <c r="R30" i="1"/>
  <c r="S30" i="1" s="1"/>
  <c r="U30" i="1" s="1"/>
  <c r="X30" i="1"/>
  <c r="Y30" i="1"/>
  <c r="R31" i="1"/>
  <c r="S31" i="1" s="1"/>
  <c r="X31" i="1"/>
  <c r="Y31" i="8" s="1"/>
  <c r="Y31" i="1"/>
  <c r="R32" i="1"/>
  <c r="X32" i="1"/>
  <c r="Y32" i="8" s="1"/>
  <c r="Y32" i="1"/>
  <c r="R33" i="1"/>
  <c r="S33" i="1" s="1"/>
  <c r="X33" i="1"/>
  <c r="Y33" i="8" s="1"/>
  <c r="Y33" i="1"/>
  <c r="E34" i="1"/>
  <c r="G34" i="8" s="1"/>
  <c r="F34" i="1"/>
  <c r="H34" i="8" s="1"/>
  <c r="G34" i="1"/>
  <c r="I34" i="8"/>
  <c r="H34" i="1"/>
  <c r="J34" i="8" s="1"/>
  <c r="I34" i="1"/>
  <c r="K34" i="8"/>
  <c r="J34" i="1"/>
  <c r="L34" i="8" s="1"/>
  <c r="K34" i="1"/>
  <c r="M34" i="8" s="1"/>
  <c r="L34" i="1"/>
  <c r="N34" i="8" s="1"/>
  <c r="M34" i="1"/>
  <c r="O34" i="8" s="1"/>
  <c r="N34" i="1"/>
  <c r="P34" i="8" s="1"/>
  <c r="O34" i="1"/>
  <c r="Q34" i="8"/>
  <c r="P34" i="1"/>
  <c r="R34" i="8" s="1"/>
  <c r="Q34" i="1"/>
  <c r="S34" i="8"/>
  <c r="E36" i="1"/>
  <c r="G36" i="8" s="1"/>
  <c r="F36" i="1"/>
  <c r="H36" i="8" s="1"/>
  <c r="G36" i="1"/>
  <c r="I36" i="8" s="1"/>
  <c r="H36" i="1"/>
  <c r="J36" i="8" s="1"/>
  <c r="I36" i="1"/>
  <c r="K36" i="8" s="1"/>
  <c r="J36" i="1"/>
  <c r="L36" i="8" s="1"/>
  <c r="K36" i="1"/>
  <c r="M36" i="8" s="1"/>
  <c r="L36" i="1"/>
  <c r="N36" i="8" s="1"/>
  <c r="M36" i="1"/>
  <c r="O36" i="8" s="1"/>
  <c r="N36" i="1"/>
  <c r="P36" i="8" s="1"/>
  <c r="O36" i="1"/>
  <c r="Q36" i="8" s="1"/>
  <c r="P36" i="1"/>
  <c r="R36" i="8" s="1"/>
  <c r="Q36" i="1"/>
  <c r="S36" i="8" s="1"/>
  <c r="V36" i="1"/>
  <c r="E41" i="1"/>
  <c r="Y41" i="1" s="1"/>
  <c r="F41" i="1"/>
  <c r="G41" i="1"/>
  <c r="H41" i="1"/>
  <c r="I41" i="1"/>
  <c r="J41" i="1"/>
  <c r="K41" i="1"/>
  <c r="L41" i="1"/>
  <c r="M41" i="1"/>
  <c r="N41" i="1"/>
  <c r="O41" i="1"/>
  <c r="P41" i="1"/>
  <c r="Q41" i="1"/>
  <c r="Y44" i="1"/>
  <c r="H36" i="7"/>
  <c r="H38" i="7" s="1"/>
  <c r="G50" i="7"/>
  <c r="T29" i="1"/>
  <c r="T26" i="1"/>
  <c r="T24" i="1"/>
  <c r="Y18" i="8"/>
  <c r="T14" i="1"/>
  <c r="Y30" i="8"/>
  <c r="Y29" i="8"/>
  <c r="Y15" i="8"/>
  <c r="Y14" i="8"/>
  <c r="T24" i="8"/>
  <c r="Y24" i="8"/>
  <c r="T27" i="1"/>
  <c r="S21" i="1"/>
  <c r="AD21" i="8"/>
  <c r="Y19" i="8"/>
  <c r="S13" i="1"/>
  <c r="T26" i="8"/>
  <c r="T15" i="8"/>
  <c r="AD13" i="8"/>
  <c r="AD23" i="8"/>
  <c r="U13" i="1" l="1"/>
  <c r="S14" i="1"/>
  <c r="BC14" i="1"/>
  <c r="BD14" i="1" s="1"/>
  <c r="Y34" i="1"/>
  <c r="BB34" i="1" s="1"/>
  <c r="T13" i="1"/>
  <c r="BC13" i="1"/>
  <c r="BD13" i="1" s="1"/>
  <c r="AL29" i="8"/>
  <c r="AD26" i="8"/>
  <c r="T25" i="8"/>
  <c r="U24" i="8"/>
  <c r="V24" i="8" s="1"/>
  <c r="X24" i="8" s="1"/>
  <c r="AH17" i="8"/>
  <c r="T14" i="8"/>
  <c r="AO14" i="8"/>
  <c r="AJ27" i="8"/>
  <c r="U21" i="8"/>
  <c r="V21" i="8" s="1"/>
  <c r="T33" i="8"/>
  <c r="T30" i="8"/>
  <c r="T28" i="8"/>
  <c r="U22" i="8"/>
  <c r="V22" i="8" s="1"/>
  <c r="X22" i="8" s="1"/>
  <c r="T21" i="8"/>
  <c r="T18" i="8"/>
  <c r="T36" i="8"/>
  <c r="T34" i="8"/>
  <c r="AO16" i="8"/>
  <c r="U26" i="1"/>
  <c r="AJ23" i="8"/>
  <c r="T31" i="1"/>
  <c r="U22" i="1"/>
  <c r="AE31" i="8"/>
  <c r="AF29" i="8"/>
  <c r="AF21" i="8"/>
  <c r="AP13" i="8"/>
  <c r="T19" i="1"/>
  <c r="R34" i="1"/>
  <c r="BC34" i="1" s="1"/>
  <c r="BD34" i="1" s="1"/>
  <c r="T30" i="1"/>
  <c r="AK33" i="8"/>
  <c r="AE22" i="8"/>
  <c r="AK28" i="8"/>
  <c r="T25" i="1"/>
  <c r="T33" i="1"/>
  <c r="U29" i="1"/>
  <c r="AG18" i="8"/>
  <c r="AK17" i="8"/>
  <c r="AJ16" i="8"/>
  <c r="AK15" i="8"/>
  <c r="AJ13" i="8"/>
  <c r="AE28" i="8"/>
  <c r="AN27" i="8"/>
  <c r="AM24" i="8"/>
  <c r="AO23" i="8"/>
  <c r="AO20" i="8"/>
  <c r="AH19" i="8"/>
  <c r="AO17" i="8"/>
  <c r="AG16" i="8"/>
  <c r="AG15" i="8"/>
  <c r="AF28" i="8"/>
  <c r="AN26" i="8"/>
  <c r="AN25" i="8"/>
  <c r="AN23" i="8"/>
  <c r="AH32" i="8"/>
  <c r="AO25" i="8"/>
  <c r="AM14" i="8"/>
  <c r="AO13" i="8"/>
  <c r="AI14" i="8"/>
  <c r="T29" i="8"/>
  <c r="AM15" i="8"/>
  <c r="AD31" i="8"/>
  <c r="AM21" i="8"/>
  <c r="AG31" i="8"/>
  <c r="AK13" i="8"/>
  <c r="AE33" i="8"/>
  <c r="AF31" i="8"/>
  <c r="AD33" i="8"/>
  <c r="U33" i="8" s="1"/>
  <c r="V33" i="8" s="1"/>
  <c r="X33" i="8" s="1"/>
  <c r="AK20" i="8"/>
  <c r="AL19" i="8"/>
  <c r="AK23" i="8"/>
  <c r="U23" i="8" s="1"/>
  <c r="AN14" i="8"/>
  <c r="AM19" i="8"/>
  <c r="AN20" i="8"/>
  <c r="AP29" i="8"/>
  <c r="AL28" i="8"/>
  <c r="T31" i="8"/>
  <c r="AE32" i="8"/>
  <c r="AJ30" i="8"/>
  <c r="AM25" i="8"/>
  <c r="T13" i="8"/>
  <c r="AE21" i="8"/>
  <c r="T19" i="8"/>
  <c r="AF19" i="8"/>
  <c r="AE30" i="8"/>
  <c r="AH31" i="8"/>
  <c r="AG28" i="8"/>
  <c r="AE27" i="8"/>
  <c r="AJ26" i="8"/>
  <c r="AG24" i="8"/>
  <c r="AP23" i="8"/>
  <c r="AK22" i="8"/>
  <c r="AF16" i="8"/>
  <c r="AI15" i="8"/>
  <c r="AE14" i="8"/>
  <c r="AE23" i="8"/>
  <c r="AI23" i="8"/>
  <c r="AH27" i="8"/>
  <c r="AH14" i="8"/>
  <c r="AD19" i="8"/>
  <c r="AM29" i="8"/>
  <c r="AO29" i="8"/>
  <c r="AP16" i="8"/>
  <c r="AM28" i="8"/>
  <c r="AL18" i="8"/>
  <c r="AL30" i="8"/>
  <c r="AL15" i="8"/>
  <c r="T20" i="8"/>
  <c r="AD18" i="8"/>
  <c r="AP27" i="8"/>
  <c r="S23" i="1"/>
  <c r="U23" i="1" s="1"/>
  <c r="AG25" i="8"/>
  <c r="AL14" i="8"/>
  <c r="AG14" i="8"/>
  <c r="AK19" i="8"/>
  <c r="AI20" i="8"/>
  <c r="AL22" i="8"/>
  <c r="AI29" i="8"/>
  <c r="AG29" i="8"/>
  <c r="AE17" i="8"/>
  <c r="AK16" i="8"/>
  <c r="AI16" i="8"/>
  <c r="AI28" i="8"/>
  <c r="AG27" i="8"/>
  <c r="AP17" i="8"/>
  <c r="AI26" i="8"/>
  <c r="AN30" i="8"/>
  <c r="AL21" i="8"/>
  <c r="AO21" i="8"/>
  <c r="AH24" i="8"/>
  <c r="AI25" i="8"/>
  <c r="AH13" i="8"/>
  <c r="AN15" i="8"/>
  <c r="AD15" i="8"/>
  <c r="U15" i="8" s="1"/>
  <c r="AH16" i="8"/>
  <c r="T32" i="8"/>
  <c r="AD28" i="8"/>
  <c r="U28" i="8" s="1"/>
  <c r="AE29" i="8"/>
  <c r="U33" i="1"/>
  <c r="U31" i="1"/>
  <c r="U27" i="1"/>
  <c r="U25" i="1"/>
  <c r="T22" i="1"/>
  <c r="X17" i="8"/>
  <c r="S16" i="1"/>
  <c r="U16" i="1" s="1"/>
  <c r="AD32" i="8"/>
  <c r="U32" i="8" s="1"/>
  <c r="W32" i="8" s="1"/>
  <c r="AM30" i="8"/>
  <c r="AF22" i="8"/>
  <c r="AD20" i="8"/>
  <c r="AJ19" i="8"/>
  <c r="AE18" i="8"/>
  <c r="AM31" i="8"/>
  <c r="AP19" i="8"/>
  <c r="AM18" i="8"/>
  <c r="AL23" i="8"/>
  <c r="AH23" i="8"/>
  <c r="AM23" i="8"/>
  <c r="AF23" i="8"/>
  <c r="AP14" i="8"/>
  <c r="AG19" i="8"/>
  <c r="AM20" i="8"/>
  <c r="AD29" i="8"/>
  <c r="U29" i="8" s="1"/>
  <c r="W29" i="8" s="1"/>
  <c r="AH29" i="8"/>
  <c r="AJ29" i="8"/>
  <c r="AG13" i="8"/>
  <c r="AN16" i="8"/>
  <c r="AJ28" i="8"/>
  <c r="AP28" i="8"/>
  <c r="AK27" i="8"/>
  <c r="AH21" i="8"/>
  <c r="AO30" i="8"/>
  <c r="AO24" i="8"/>
  <c r="AJ25" i="8"/>
  <c r="AD30" i="8"/>
  <c r="AF30" i="8"/>
  <c r="AL33" i="8"/>
  <c r="AJ22" i="8"/>
  <c r="AN32" i="8"/>
  <c r="AM32" i="8"/>
  <c r="AK32" i="8"/>
  <c r="AO32" i="8"/>
  <c r="AP32" i="8"/>
  <c r="AI32" i="8"/>
  <c r="AG32" i="8"/>
  <c r="R36" i="1"/>
  <c r="AO19" i="8"/>
  <c r="AH33" i="8"/>
  <c r="AP33" i="8"/>
  <c r="AH18" i="8"/>
  <c r="Y21" i="8"/>
  <c r="U21" i="1"/>
  <c r="U14" i="1"/>
  <c r="AH30" i="8"/>
  <c r="AK30" i="8"/>
  <c r="AP30" i="8"/>
  <c r="AI30" i="8"/>
  <c r="AG30" i="8"/>
  <c r="AN29" i="8"/>
  <c r="AK29" i="8"/>
  <c r="AP21" i="8"/>
  <c r="AK21" i="8"/>
  <c r="AG21" i="8"/>
  <c r="AI21" i="8"/>
  <c r="AN21" i="8"/>
  <c r="AK14" i="8"/>
  <c r="AJ14" i="8"/>
  <c r="Z34" i="8"/>
  <c r="AE13" i="8"/>
  <c r="AI13" i="8"/>
  <c r="AN13" i="8"/>
  <c r="AL13" i="8"/>
  <c r="AF13" i="8"/>
  <c r="AN33" i="8"/>
  <c r="AI33" i="8"/>
  <c r="AF33" i="8"/>
  <c r="AF32" i="8"/>
  <c r="AJ31" i="8"/>
  <c r="AN31" i="8"/>
  <c r="AO31" i="8"/>
  <c r="AI31" i="8"/>
  <c r="AK31" i="8"/>
  <c r="AH22" i="8"/>
  <c r="AM22" i="8"/>
  <c r="AG22" i="8"/>
  <c r="AP22" i="8"/>
  <c r="AO33" i="8"/>
  <c r="AG33" i="8"/>
  <c r="AP31" i="8"/>
  <c r="AN22" i="8"/>
  <c r="AJ32" i="8"/>
  <c r="AI22" i="8"/>
  <c r="Y25" i="8"/>
  <c r="X36" i="1"/>
  <c r="T15" i="1"/>
  <c r="S15" i="1"/>
  <c r="AM26" i="8"/>
  <c r="AK25" i="8"/>
  <c r="U25" i="8" s="1"/>
  <c r="AL25" i="8"/>
  <c r="AP25" i="8"/>
  <c r="AH25" i="8"/>
  <c r="AE25" i="8"/>
  <c r="AF25" i="8"/>
  <c r="AH20" i="8"/>
  <c r="AJ20" i="8"/>
  <c r="AG20" i="8"/>
  <c r="AE20" i="8"/>
  <c r="AP20" i="8"/>
  <c r="AN19" i="8"/>
  <c r="AJ17" i="8"/>
  <c r="AG17" i="8"/>
  <c r="AL17" i="8"/>
  <c r="AM17" i="8"/>
  <c r="AI17" i="8"/>
  <c r="AN17" i="8"/>
  <c r="AF17" i="8"/>
  <c r="AD16" i="8"/>
  <c r="U16" i="8" s="1"/>
  <c r="AE16" i="8"/>
  <c r="T16" i="8"/>
  <c r="AL16" i="8"/>
  <c r="AM16" i="8"/>
  <c r="AP15" i="8"/>
  <c r="AH15" i="8"/>
  <c r="AF15" i="8"/>
  <c r="AO15" i="8"/>
  <c r="AJ15" i="8"/>
  <c r="AE15" i="8"/>
  <c r="AF18" i="8"/>
  <c r="AK18" i="8"/>
  <c r="AO18" i="8"/>
  <c r="AJ18" i="8"/>
  <c r="AP18" i="8"/>
  <c r="AI18" i="8"/>
  <c r="AM33" i="8"/>
  <c r="AJ33" i="8"/>
  <c r="AL31" i="8"/>
  <c r="AO22" i="8"/>
  <c r="AL32" i="8"/>
  <c r="AN18" i="8"/>
  <c r="S32" i="1"/>
  <c r="U32" i="1" s="1"/>
  <c r="T32" i="1"/>
  <c r="S28" i="1"/>
  <c r="U28" i="1" s="1"/>
  <c r="T28" i="1"/>
  <c r="Y20" i="8"/>
  <c r="U20" i="1"/>
  <c r="S18" i="1"/>
  <c r="U18" i="1" s="1"/>
  <c r="T18" i="1"/>
  <c r="S17" i="1"/>
  <c r="U17" i="1" s="1"/>
  <c r="T17" i="1"/>
  <c r="AO28" i="8"/>
  <c r="AH28" i="8"/>
  <c r="AN28" i="8"/>
  <c r="T27" i="8"/>
  <c r="AD27" i="8"/>
  <c r="U27" i="8" s="1"/>
  <c r="AI27" i="8"/>
  <c r="AL27" i="8"/>
  <c r="AM27" i="8"/>
  <c r="AF27" i="8"/>
  <c r="AO27" i="8"/>
  <c r="AG26" i="8"/>
  <c r="AO26" i="8"/>
  <c r="AF26" i="8"/>
  <c r="AH26" i="8"/>
  <c r="AP26" i="8"/>
  <c r="AL26" i="8"/>
  <c r="AK26" i="8"/>
  <c r="AN24" i="8"/>
  <c r="AJ24" i="8"/>
  <c r="AP24" i="8"/>
  <c r="AF24" i="8"/>
  <c r="AE24" i="8"/>
  <c r="AL24" i="8"/>
  <c r="AI24" i="8"/>
  <c r="AE19" i="8"/>
  <c r="U14" i="8" l="1"/>
  <c r="X21" i="8"/>
  <c r="W24" i="8"/>
  <c r="V25" i="8"/>
  <c r="X25" i="8" s="1"/>
  <c r="W25" i="8"/>
  <c r="V23" i="8"/>
  <c r="X23" i="8" s="1"/>
  <c r="W23" i="8"/>
  <c r="W14" i="8"/>
  <c r="V14" i="8"/>
  <c r="X14" i="8" s="1"/>
  <c r="U30" i="8"/>
  <c r="V30" i="8" s="1"/>
  <c r="X30" i="8" s="1"/>
  <c r="U19" i="8"/>
  <c r="V19" i="8" s="1"/>
  <c r="X19" i="8" s="1"/>
  <c r="W21" i="8"/>
  <c r="U13" i="8"/>
  <c r="V13" i="8" s="1"/>
  <c r="X13" i="8" s="1"/>
  <c r="W22" i="8"/>
  <c r="U26" i="8"/>
  <c r="U20" i="8"/>
  <c r="W20" i="8" s="1"/>
  <c r="U18" i="8"/>
  <c r="V18" i="8" s="1"/>
  <c r="X18" i="8" s="1"/>
  <c r="U31" i="8"/>
  <c r="V32" i="8"/>
  <c r="X32" i="8" s="1"/>
  <c r="W33" i="8"/>
  <c r="V15" i="8"/>
  <c r="X15" i="8" s="1"/>
  <c r="W15" i="8"/>
  <c r="V29" i="8"/>
  <c r="X29" i="8" s="1"/>
  <c r="T36" i="1"/>
  <c r="V28" i="8"/>
  <c r="X28" i="8" s="1"/>
  <c r="W28" i="8"/>
  <c r="U15" i="1"/>
  <c r="S36" i="1"/>
  <c r="Y34" i="8"/>
  <c r="U36" i="1"/>
  <c r="V27" i="8"/>
  <c r="X27" i="8" s="1"/>
  <c r="W27" i="8"/>
  <c r="W16" i="8"/>
  <c r="V16" i="8"/>
  <c r="X16" i="8" s="1"/>
  <c r="V20" i="8" l="1"/>
  <c r="X20" i="8" s="1"/>
  <c r="W30" i="8"/>
  <c r="W13" i="8"/>
  <c r="V31" i="8"/>
  <c r="X31" i="8" s="1"/>
  <c r="W31" i="8"/>
  <c r="W18" i="8"/>
  <c r="V26" i="8"/>
  <c r="X26" i="8" s="1"/>
  <c r="W26" i="8"/>
  <c r="U34" i="8"/>
  <c r="W19" i="8"/>
  <c r="W34" i="8" l="1"/>
  <c r="X34" i="8"/>
  <c r="V34" i="8"/>
  <c r="X42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Milwaukee County</author>
  </authors>
  <commentList>
    <comment ref="E35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January: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5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February: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5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March: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5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April: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May: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5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>June: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5" authorId="0" shapeId="0" xr:uid="{00000000-0006-0000-0100-000007000000}">
      <text>
        <r>
          <rPr>
            <b/>
            <sz val="8"/>
            <color indexed="81"/>
            <rFont val="Tahoma"/>
            <family val="2"/>
          </rPr>
          <t>July: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35" authorId="0" shapeId="0" xr:uid="{00000000-0006-0000-0100-000008000000}">
      <text>
        <r>
          <rPr>
            <b/>
            <sz val="8"/>
            <color indexed="81"/>
            <rFont val="Tahoma"/>
            <family val="2"/>
          </rPr>
          <t>August: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35" authorId="0" shapeId="0" xr:uid="{00000000-0006-0000-0100-000009000000}">
      <text>
        <r>
          <rPr>
            <b/>
            <sz val="8"/>
            <color indexed="81"/>
            <rFont val="Tahoma"/>
            <family val="2"/>
          </rPr>
          <t>September: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5" authorId="0" shapeId="0" xr:uid="{00000000-0006-0000-0100-00000A000000}">
      <text>
        <r>
          <rPr>
            <b/>
            <sz val="8"/>
            <color indexed="81"/>
            <rFont val="Tahoma"/>
            <family val="2"/>
          </rPr>
          <t>October: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35" authorId="0" shapeId="0" xr:uid="{00000000-0006-0000-0100-00000B000000}">
      <text>
        <r>
          <rPr>
            <b/>
            <sz val="8"/>
            <color indexed="81"/>
            <rFont val="Tahoma"/>
            <family val="2"/>
          </rPr>
          <t>November: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35" authorId="0" shapeId="0" xr:uid="{00000000-0006-0000-0100-00000C000000}">
      <text>
        <r>
          <rPr>
            <b/>
            <sz val="8"/>
            <color indexed="81"/>
            <rFont val="Tahoma"/>
            <family val="2"/>
          </rPr>
          <t>December: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5" authorId="0" shapeId="0" xr:uid="{00000000-0006-0000-0100-00000D000000}">
      <text>
        <r>
          <rPr>
            <b/>
            <sz val="8"/>
            <color indexed="81"/>
            <rFont val="Tahoma"/>
            <family val="2"/>
          </rPr>
          <t>Final Expense: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<sst xmlns="http://schemas.openxmlformats.org/spreadsheetml/2006/main" count="194" uniqueCount="118">
  <si>
    <t>Agency</t>
  </si>
  <si>
    <t>Month Ending</t>
  </si>
  <si>
    <t>Certified By</t>
  </si>
  <si>
    <t>Agency Representative</t>
  </si>
  <si>
    <t>Program</t>
  </si>
  <si>
    <t>Contact</t>
  </si>
  <si>
    <t>$</t>
  </si>
  <si>
    <t>Other Than Above</t>
  </si>
  <si>
    <t>Total Net Expenses/Request</t>
  </si>
  <si>
    <t>Approved  Budget</t>
  </si>
  <si>
    <t>EXPENSES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</si>
  <si>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</si>
  <si>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</si>
  <si>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</si>
  <si>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</si>
  <si>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</si>
  <si>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</si>
  <si>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</si>
  <si>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</si>
  <si>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</si>
  <si>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</si>
  <si>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</si>
  <si>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FINAL</t>
  </si>
  <si>
    <t>Email</t>
  </si>
  <si>
    <t>February Units</t>
  </si>
  <si>
    <t>December Units</t>
  </si>
  <si>
    <t>January Units</t>
  </si>
  <si>
    <t>Any prior period adjustments should be made in the current month.</t>
  </si>
  <si>
    <t>- DO NOT MAKE CHANGES TO MONTHS YOU HAVE ALREADY BILLED.</t>
  </si>
  <si>
    <t>INCREASES IN REVENUES AND EXPENSES SHOULD BE ENTERED AS POSITIVE NUMBERS.</t>
  </si>
  <si>
    <t>DECREASES IN REVENUES AND EXPENSES SHOULD BE ENTERED AS NEGATIVE NUMBERS.</t>
  </si>
  <si>
    <t>Printing Hints</t>
  </si>
  <si>
    <t>- to automatically unhide monthly detail to enter Revenue Billings click button in cell "B1" in the "Rev" tab.</t>
  </si>
  <si>
    <t>- to automatically hide monthly detail to print Revenue Billing Form click button in cell "B1" in the "Rev" tab.</t>
  </si>
  <si>
    <t>- to automatically hide monthly detail to print Expense Billing Form click button in cell "C1" in the "Exp" tab.</t>
  </si>
  <si>
    <t>- to automatically unhide monthly detail to enter Expense Billings click button in cell "B1" in the "Exp" tab.</t>
  </si>
  <si>
    <t>Troubleshooting</t>
  </si>
  <si>
    <t>Tools/Macros/Security and set to medium, you need to close this spreadsheet and reopen it after you make the change.</t>
  </si>
  <si>
    <t>If you open this spreadsheet and Excel has disabled the macros and you can not run the macros, on the formula bar click-</t>
  </si>
  <si>
    <t>Phone #</t>
  </si>
  <si>
    <t>May     Units</t>
  </si>
  <si>
    <t>July       Units</t>
  </si>
  <si>
    <t>Total Expenses before profit</t>
  </si>
  <si>
    <t>JANUARY</t>
  </si>
  <si>
    <t>Division</t>
  </si>
  <si>
    <t>Please do not enter "Text" in numerical fields or vise versa.</t>
  </si>
  <si>
    <r>
      <t xml:space="preserve">Data can be entered in "grayed" cells </t>
    </r>
    <r>
      <rPr>
        <b/>
        <sz val="12"/>
        <rFont val="Times New Roman"/>
        <family val="1"/>
      </rPr>
      <t>ONLY.</t>
    </r>
  </si>
  <si>
    <t>- Choose  Division from drop down box on the "Exp" tab.</t>
  </si>
  <si>
    <t>- Footnote any prior period adjustments on the current month report on the "Exp" Tab in Comment Box</t>
  </si>
  <si>
    <t>Address</t>
  </si>
  <si>
    <t>Fax #</t>
  </si>
  <si>
    <t>Contract #</t>
  </si>
  <si>
    <t>Services Description</t>
  </si>
  <si>
    <t>March   Units</t>
  </si>
  <si>
    <t>April      Units</t>
  </si>
  <si>
    <t>June      Units</t>
  </si>
  <si>
    <t>August     Units</t>
  </si>
  <si>
    <t>September    Units</t>
  </si>
  <si>
    <t>October     Units</t>
  </si>
  <si>
    <t>November  Units</t>
  </si>
  <si>
    <t>Final      Units</t>
  </si>
  <si>
    <t>Approved Unit rate</t>
  </si>
  <si>
    <t>Total Units</t>
  </si>
  <si>
    <t>Approved Units</t>
  </si>
  <si>
    <t>Balance Amount</t>
  </si>
  <si>
    <t>YTD     Units</t>
  </si>
  <si>
    <t>YTD    Expenses</t>
  </si>
  <si>
    <t>Balance   Units</t>
  </si>
  <si>
    <t>YTD          Units</t>
  </si>
  <si>
    <t>Balance   Amount</t>
  </si>
  <si>
    <t>Approved    Budget</t>
  </si>
  <si>
    <t>!</t>
  </si>
  <si>
    <t xml:space="preserve">              -</t>
  </si>
  <si>
    <t>Contract</t>
  </si>
  <si>
    <t>Starting Month</t>
  </si>
  <si>
    <t>Ending Month</t>
  </si>
  <si>
    <t>Partial</t>
  </si>
  <si>
    <t>Final</t>
  </si>
  <si>
    <t>Reimbursement</t>
  </si>
  <si>
    <t>Start</t>
  </si>
  <si>
    <t>End</t>
  </si>
  <si>
    <t>- Choose Ending month from drop down box on the "Exp" tab.</t>
  </si>
  <si>
    <t>- Choose start and end month of the contract from the drop down menu on "Exp." Tab.</t>
  </si>
  <si>
    <t>- Choose Type of Reimbursement Partial or Final from the Drop down Menu on "Exp." Tab.</t>
  </si>
  <si>
    <t>Original</t>
  </si>
  <si>
    <t>Amended</t>
  </si>
  <si>
    <t xml:space="preserve"> </t>
  </si>
  <si>
    <t>email address</t>
  </si>
  <si>
    <r>
      <t>Email to:</t>
    </r>
    <r>
      <rPr>
        <sz val="10"/>
        <color indexed="48"/>
        <rFont val="Times New Roman"/>
        <family val="1"/>
      </rPr>
      <t>dhhsaccounting@milwaukeecountywi.gov</t>
    </r>
  </si>
  <si>
    <t>Please email the report to dhhsaccounting@milwaukeeconntywi.gov the subject line should read : Division, Agency, Program and Month</t>
  </si>
  <si>
    <t>Paid to Date</t>
  </si>
  <si>
    <t>Advance taken back</t>
  </si>
  <si>
    <t xml:space="preserve">Advance </t>
  </si>
  <si>
    <t>This check amount</t>
  </si>
  <si>
    <r>
      <t xml:space="preserve">example: DSD ABC LLC TPA January </t>
    </r>
    <r>
      <rPr>
        <sz val="11"/>
        <color indexed="10"/>
        <rFont val="Arial"/>
        <family val="2"/>
      </rPr>
      <t>YY</t>
    </r>
    <r>
      <rPr>
        <sz val="11"/>
        <rFont val="Arial"/>
        <family val="2"/>
      </rPr>
      <t xml:space="preserve">. </t>
    </r>
    <r>
      <rPr>
        <b/>
        <sz val="11"/>
        <color indexed="10"/>
        <rFont val="Arial"/>
        <family val="2"/>
      </rPr>
      <t>County billing reports  are due on or before the tenth (10th) working day of the month following the month of delivery of purchased services.</t>
    </r>
  </si>
  <si>
    <t>% Monthly</t>
  </si>
  <si>
    <t>YTD% used</t>
  </si>
  <si>
    <t># Months in Contract</t>
  </si>
  <si>
    <t>YTD over average usage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</si>
  <si>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</si>
  <si>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</si>
  <si>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</si>
  <si>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</si>
  <si>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</si>
  <si>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</si>
  <si>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</si>
  <si>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</si>
  <si>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</si>
  <si>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</si>
  <si>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</si>
  <si>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</si>
  <si>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BHS</t>
  </si>
  <si>
    <t>MS</t>
  </si>
  <si>
    <t>CYFS</t>
  </si>
  <si>
    <t>ADS</t>
  </si>
  <si>
    <t>HS</t>
  </si>
  <si>
    <t>(the subject line should read : Division, Agency, Program and Month example: CYFS  ABC LLC CLTS January 23)</t>
  </si>
  <si>
    <t>Sr.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</si>
</sst>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-yy"/>
    <numFmt numFmtId="166" formatCode="_(* #,##0.0000_);_(* \(#,##0.0000\);_(* &quot;-&quot;??_);_(@_)"/>
    <numFmt numFmtId="167" formatCode="[&lt;=9999999]###\-####;\(###\)\ ###\-####"/>
  </numFmts>
  <fonts count="3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16"/>
      <name val="Times New Roman"/>
      <family val="1"/>
    </font>
    <font>
      <i/>
      <sz val="12"/>
      <color indexed="12"/>
      <name val="Times New Roman"/>
      <family val="1"/>
    </font>
    <font>
      <b/>
      <sz val="12"/>
      <color indexed="60"/>
      <name val="Times New Roman"/>
      <family val="1"/>
    </font>
    <font>
      <u/>
      <sz val="10"/>
      <color indexed="12"/>
      <name val="Arial"/>
      <family val="2"/>
    </font>
    <font>
      <sz val="6"/>
      <name val="Times New Roman"/>
      <family val="1"/>
    </font>
    <font>
      <sz val="10"/>
      <color indexed="9"/>
      <name val="Times New Roman"/>
      <family val="1"/>
    </font>
    <font>
      <b/>
      <sz val="12"/>
      <name val="Times New Roman"/>
      <family val="1"/>
    </font>
    <font>
      <sz val="12"/>
      <color indexed="9"/>
      <name val="Times New Roman"/>
      <family val="1"/>
    </font>
    <font>
      <sz val="9"/>
      <name val="Times New Roman"/>
      <family val="1"/>
    </font>
    <font>
      <b/>
      <i/>
      <sz val="12"/>
      <color indexed="12"/>
      <name val="Times New Roman"/>
      <family val="1"/>
    </font>
    <font>
      <sz val="10"/>
      <color indexed="48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b/>
      <sz val="12"/>
      <color indexed="20"/>
      <name val="Times New Roman"/>
      <family val="1"/>
    </font>
    <font>
      <b/>
      <sz val="10"/>
      <color indexed="20"/>
      <name val="Times New Roman"/>
      <family val="1"/>
    </font>
    <font>
      <b/>
      <sz val="11.5"/>
      <color indexed="16"/>
      <name val="Times New Roman"/>
      <family val="1"/>
    </font>
    <font>
      <sz val="12"/>
      <color indexed="10"/>
      <name val="Times New Roman"/>
      <family val="1"/>
    </font>
    <font>
      <b/>
      <sz val="12"/>
      <color indexed="16"/>
      <name val="Times New Roman"/>
      <family val="1"/>
    </font>
    <font>
      <b/>
      <sz val="10"/>
      <color indexed="60"/>
      <name val="Times New Roman"/>
      <family val="1"/>
    </font>
    <font>
      <sz val="11"/>
      <name val="Arial"/>
      <family val="2"/>
    </font>
    <font>
      <b/>
      <sz val="11"/>
      <color indexed="10"/>
      <name val="Arial"/>
      <family val="2"/>
    </font>
    <font>
      <b/>
      <sz val="9"/>
      <color indexed="20"/>
      <name val="Times New Roman"/>
      <family val="1"/>
    </font>
    <font>
      <sz val="11"/>
      <color indexed="10"/>
      <name val="Arial"/>
      <family val="2"/>
    </font>
    <font>
      <u/>
      <sz val="10"/>
      <color rgb="FFFF0000"/>
      <name val="Arial"/>
      <family val="2"/>
    </font>
    <font>
      <sz val="10"/>
      <color rgb="FFFF0000"/>
      <name val="Times New Roman"/>
      <family val="1"/>
    </font>
    <font>
      <sz val="9"/>
      <color rgb="FFFF0000"/>
      <name val="Times New Roman"/>
      <family val="1"/>
    </font>
    <font>
      <sz val="10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mediumGray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9" fontId="37" fillId="0" borderId="0" applyFont="0" applyFill="0" applyBorder="0" applyAlignment="0" applyProtection="0"/>
  </cellStyleXfs>
  <cellXfs count="249">
    <xf numFmtId="0" fontId="0" fillId="0" borderId="0" xfId="0"/>
    <xf numFmtId="0" fontId="12" fillId="0" borderId="0" xfId="0" applyFont="1" applyProtection="1">
      <protection locked="0"/>
    </xf>
    <xf numFmtId="164" fontId="2" fillId="0" borderId="1" xfId="1" applyNumberFormat="1" applyFont="1" applyFill="1" applyBorder="1" applyProtection="1"/>
    <xf numFmtId="164" fontId="2" fillId="0" borderId="2" xfId="1" applyNumberFormat="1" applyFont="1" applyBorder="1" applyProtection="1"/>
    <xf numFmtId="0" fontId="2" fillId="0" borderId="0" xfId="0" applyFont="1" applyProtection="1"/>
    <xf numFmtId="0" fontId="3" fillId="0" borderId="0" xfId="0" applyFont="1" applyProtection="1"/>
    <xf numFmtId="0" fontId="4" fillId="0" borderId="0" xfId="0" applyFont="1" applyProtection="1"/>
    <xf numFmtId="165" fontId="4" fillId="0" borderId="0" xfId="0" applyNumberFormat="1" applyFont="1" applyBorder="1" applyAlignment="1" applyProtection="1">
      <alignment horizontal="center"/>
    </xf>
    <xf numFmtId="0" fontId="4" fillId="0" borderId="0" xfId="0" applyFont="1" applyAlignment="1" applyProtection="1">
      <alignment horizontal="left" indent="1"/>
    </xf>
    <xf numFmtId="0" fontId="13" fillId="0" borderId="0" xfId="0" applyFont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Protection="1"/>
    <xf numFmtId="0" fontId="10" fillId="0" borderId="0" xfId="3" applyFill="1" applyBorder="1" applyAlignment="1" applyProtection="1">
      <alignment horizontal="left"/>
    </xf>
    <xf numFmtId="0" fontId="4" fillId="0" borderId="0" xfId="0" applyFont="1" applyBorder="1" applyProtection="1"/>
    <xf numFmtId="0" fontId="2" fillId="0" borderId="0" xfId="0" applyFont="1" applyBorder="1" applyProtection="1"/>
    <xf numFmtId="0" fontId="16" fillId="0" borderId="0" xfId="0" applyFont="1" applyBorder="1" applyProtection="1"/>
    <xf numFmtId="0" fontId="9" fillId="0" borderId="3" xfId="0" applyFont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4" fillId="0" borderId="1" xfId="0" applyFont="1" applyBorder="1" applyProtection="1"/>
    <xf numFmtId="0" fontId="7" fillId="0" borderId="2" xfId="0" applyFont="1" applyBorder="1" applyAlignment="1" applyProtection="1">
      <alignment horizontal="center" wrapText="1"/>
    </xf>
    <xf numFmtId="0" fontId="2" fillId="0" borderId="3" xfId="0" applyFont="1" applyBorder="1" applyProtection="1"/>
    <xf numFmtId="0" fontId="4" fillId="0" borderId="3" xfId="0" applyFont="1" applyBorder="1" applyProtection="1"/>
    <xf numFmtId="0" fontId="2" fillId="0" borderId="2" xfId="0" applyFont="1" applyBorder="1" applyAlignment="1" applyProtection="1">
      <alignment horizontal="left"/>
    </xf>
    <xf numFmtId="0" fontId="2" fillId="0" borderId="3" xfId="0" applyFont="1" applyFill="1" applyBorder="1" applyProtection="1"/>
    <xf numFmtId="0" fontId="4" fillId="0" borderId="3" xfId="0" applyFont="1" applyFill="1" applyBorder="1" applyProtection="1"/>
    <xf numFmtId="0" fontId="4" fillId="0" borderId="1" xfId="0" applyFont="1" applyFill="1" applyBorder="1" applyProtection="1"/>
    <xf numFmtId="0" fontId="2" fillId="0" borderId="0" xfId="0" applyFont="1" applyAlignment="1" applyProtection="1">
      <alignment horizontal="right"/>
    </xf>
    <xf numFmtId="0" fontId="15" fillId="0" borderId="0" xfId="0" applyFont="1" applyProtection="1"/>
    <xf numFmtId="0" fontId="4" fillId="0" borderId="0" xfId="0" applyFont="1" applyBorder="1" applyAlignment="1" applyProtection="1">
      <alignment horizontal="right"/>
    </xf>
    <xf numFmtId="164" fontId="4" fillId="0" borderId="0" xfId="1" applyNumberFormat="1" applyFont="1" applyBorder="1" applyProtection="1"/>
    <xf numFmtId="0" fontId="8" fillId="0" borderId="0" xfId="0" applyFont="1" applyBorder="1" applyProtection="1"/>
    <xf numFmtId="0" fontId="8" fillId="0" borderId="0" xfId="0" applyFont="1" applyBorder="1" applyAlignment="1" applyProtection="1">
      <alignment horizontal="right"/>
    </xf>
    <xf numFmtId="0" fontId="11" fillId="0" borderId="0" xfId="0" applyFont="1" applyBorder="1" applyProtection="1"/>
    <xf numFmtId="164" fontId="2" fillId="0" borderId="0" xfId="0" applyNumberFormat="1" applyFont="1" applyProtection="1"/>
    <xf numFmtId="0" fontId="2" fillId="0" borderId="0" xfId="0" applyFont="1" applyAlignment="1" applyProtection="1">
      <alignment horizontal="left"/>
    </xf>
    <xf numFmtId="41" fontId="2" fillId="0" borderId="0" xfId="0" applyNumberFormat="1" applyFont="1" applyProtection="1"/>
    <xf numFmtId="0" fontId="4" fillId="0" borderId="4" xfId="0" applyFont="1" applyBorder="1" applyProtection="1"/>
    <xf numFmtId="0" fontId="2" fillId="0" borderId="5" xfId="0" applyFont="1" applyBorder="1" applyProtection="1"/>
    <xf numFmtId="0" fontId="4" fillId="0" borderId="6" xfId="0" applyFont="1" applyBorder="1" applyProtection="1"/>
    <xf numFmtId="0" fontId="4" fillId="0" borderId="7" xfId="0" applyFont="1" applyBorder="1" applyProtection="1"/>
    <xf numFmtId="0" fontId="2" fillId="0" borderId="8" xfId="0" applyFont="1" applyBorder="1" applyProtection="1"/>
    <xf numFmtId="0" fontId="4" fillId="0" borderId="9" xfId="0" applyFont="1" applyBorder="1" applyProtection="1"/>
    <xf numFmtId="0" fontId="12" fillId="0" borderId="0" xfId="0" applyFont="1" applyProtection="1"/>
    <xf numFmtId="0" fontId="0" fillId="0" borderId="0" xfId="0" applyProtection="1"/>
    <xf numFmtId="0" fontId="0" fillId="0" borderId="0" xfId="0" applyBorder="1" applyProtection="1"/>
    <xf numFmtId="0" fontId="4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left" indent="1"/>
    </xf>
    <xf numFmtId="0" fontId="4" fillId="0" borderId="0" xfId="0" applyFont="1" applyFill="1" applyProtection="1"/>
    <xf numFmtId="0" fontId="2" fillId="0" borderId="0" xfId="0" applyFont="1" applyFill="1" applyProtection="1"/>
    <xf numFmtId="0" fontId="1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4" fillId="0" borderId="0" xfId="0" quotePrefix="1" applyFont="1" applyProtection="1">
      <protection hidden="1"/>
    </xf>
    <xf numFmtId="0" fontId="13" fillId="0" borderId="0" xfId="0" quotePrefix="1" applyFont="1" applyProtection="1">
      <protection hidden="1"/>
    </xf>
    <xf numFmtId="0" fontId="14" fillId="0" borderId="0" xfId="0" applyFont="1" applyProtection="1">
      <protection hidden="1"/>
    </xf>
    <xf numFmtId="164" fontId="2" fillId="0" borderId="2" xfId="1" applyNumberFormat="1" applyFont="1" applyFill="1" applyBorder="1" applyProtection="1">
      <protection hidden="1"/>
    </xf>
    <xf numFmtId="0" fontId="7" fillId="0" borderId="2" xfId="0" applyFont="1" applyBorder="1" applyAlignment="1" applyProtection="1">
      <alignment horizontal="center" wrapText="1"/>
      <protection hidden="1"/>
    </xf>
    <xf numFmtId="164" fontId="4" fillId="0" borderId="0" xfId="1" applyNumberFormat="1" applyFont="1" applyBorder="1" applyProtection="1">
      <protection hidden="1"/>
    </xf>
    <xf numFmtId="0" fontId="2" fillId="0" borderId="0" xfId="0" applyFont="1" applyProtection="1">
      <protection locked="0"/>
    </xf>
    <xf numFmtId="0" fontId="4" fillId="0" borderId="4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14" fillId="0" borderId="6" xfId="0" applyFont="1" applyBorder="1" applyProtection="1">
      <protection locked="0"/>
    </xf>
    <xf numFmtId="0" fontId="4" fillId="0" borderId="1" xfId="0" applyFont="1" applyBorder="1" applyAlignment="1" applyProtection="1"/>
    <xf numFmtId="0" fontId="4" fillId="0" borderId="1" xfId="0" applyFont="1" applyFill="1" applyBorder="1" applyAlignment="1" applyProtection="1"/>
    <xf numFmtId="0" fontId="22" fillId="2" borderId="10" xfId="0" applyFont="1" applyFill="1" applyBorder="1" applyAlignment="1" applyProtection="1">
      <alignment horizontal="center"/>
    </xf>
    <xf numFmtId="0" fontId="22" fillId="2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/>
    </xf>
    <xf numFmtId="0" fontId="25" fillId="0" borderId="3" xfId="0" applyFont="1" applyFill="1" applyBorder="1" applyProtection="1"/>
    <xf numFmtId="0" fontId="24" fillId="0" borderId="3" xfId="0" applyFont="1" applyFill="1" applyBorder="1" applyProtection="1"/>
    <xf numFmtId="0" fontId="24" fillId="0" borderId="1" xfId="0" applyFont="1" applyFill="1" applyBorder="1" applyProtection="1"/>
    <xf numFmtId="164" fontId="25" fillId="0" borderId="2" xfId="1" applyNumberFormat="1" applyFont="1" applyFill="1" applyBorder="1" applyProtection="1">
      <protection hidden="1"/>
    </xf>
    <xf numFmtId="0" fontId="25" fillId="0" borderId="0" xfId="0" applyFont="1" applyFill="1" applyProtection="1"/>
    <xf numFmtId="0" fontId="25" fillId="0" borderId="11" xfId="0" applyFont="1" applyFill="1" applyBorder="1" applyAlignment="1" applyProtection="1"/>
    <xf numFmtId="0" fontId="25" fillId="0" borderId="0" xfId="0" applyFont="1" applyFill="1" applyBorder="1" applyProtection="1"/>
    <xf numFmtId="0" fontId="2" fillId="0" borderId="0" xfId="0" applyFont="1" applyFill="1" applyBorder="1" applyProtection="1"/>
    <xf numFmtId="43" fontId="2" fillId="0" borderId="2" xfId="1" applyNumberFormat="1" applyFont="1" applyFill="1" applyBorder="1" applyProtection="1">
      <protection hidden="1"/>
    </xf>
    <xf numFmtId="164" fontId="2" fillId="0" borderId="0" xfId="0" applyNumberFormat="1" applyFont="1" applyBorder="1" applyProtection="1">
      <protection hidden="1"/>
    </xf>
    <xf numFmtId="2" fontId="2" fillId="0" borderId="1" xfId="1" applyNumberFormat="1" applyFont="1" applyFill="1" applyBorder="1" applyProtection="1"/>
    <xf numFmtId="0" fontId="15" fillId="0" borderId="0" xfId="0" applyFont="1" applyBorder="1" applyProtection="1"/>
    <xf numFmtId="43" fontId="2" fillId="0" borderId="0" xfId="2" applyNumberFormat="1" applyFont="1" applyFill="1" applyBorder="1" applyProtection="1"/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Protection="1">
      <protection hidden="1"/>
    </xf>
    <xf numFmtId="0" fontId="20" fillId="0" borderId="0" xfId="0" applyFont="1" applyProtection="1"/>
    <xf numFmtId="0" fontId="4" fillId="0" borderId="0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4" fillId="0" borderId="0" xfId="0" applyFont="1" applyBorder="1" applyAlignment="1" applyProtection="1"/>
    <xf numFmtId="0" fontId="3" fillId="0" borderId="2" xfId="0" applyFont="1" applyBorder="1" applyAlignment="1" applyProtection="1">
      <alignment horizontal="center"/>
      <protection hidden="1"/>
    </xf>
    <xf numFmtId="0" fontId="2" fillId="0" borderId="2" xfId="0" applyFont="1" applyBorder="1" applyProtection="1"/>
    <xf numFmtId="0" fontId="4" fillId="0" borderId="2" xfId="0" applyFont="1" applyBorder="1" applyAlignment="1" applyProtection="1">
      <alignment horizontal="center"/>
    </xf>
    <xf numFmtId="0" fontId="27" fillId="0" borderId="0" xfId="0" quotePrefix="1" applyFont="1" applyProtection="1">
      <protection hidden="1"/>
    </xf>
    <xf numFmtId="0" fontId="7" fillId="0" borderId="9" xfId="0" applyFont="1" applyBorder="1" applyAlignment="1" applyProtection="1">
      <alignment horizontal="center" wrapText="1"/>
    </xf>
    <xf numFmtId="2" fontId="2" fillId="0" borderId="0" xfId="0" applyNumberFormat="1" applyFont="1" applyProtection="1"/>
    <xf numFmtId="2" fontId="4" fillId="0" borderId="1" xfId="0" applyNumberFormat="1" applyFont="1" applyBorder="1" applyProtection="1"/>
    <xf numFmtId="2" fontId="4" fillId="0" borderId="1" xfId="0" applyNumberFormat="1" applyFont="1" applyBorder="1" applyAlignment="1" applyProtection="1"/>
    <xf numFmtId="2" fontId="2" fillId="0" borderId="2" xfId="1" applyNumberFormat="1" applyFont="1" applyFill="1" applyBorder="1" applyProtection="1">
      <protection hidden="1"/>
    </xf>
    <xf numFmtId="2" fontId="24" fillId="0" borderId="1" xfId="0" applyNumberFormat="1" applyFont="1" applyBorder="1" applyAlignment="1" applyProtection="1"/>
    <xf numFmtId="2" fontId="24" fillId="0" borderId="1" xfId="0" applyNumberFormat="1" applyFont="1" applyBorder="1" applyProtection="1"/>
    <xf numFmtId="2" fontId="25" fillId="0" borderId="1" xfId="1" applyNumberFormat="1" applyFont="1" applyFill="1" applyBorder="1" applyProtection="1"/>
    <xf numFmtId="2" fontId="25" fillId="0" borderId="0" xfId="0" applyNumberFormat="1" applyFont="1" applyProtection="1"/>
    <xf numFmtId="2" fontId="2" fillId="0" borderId="3" xfId="0" applyNumberFormat="1" applyFont="1" applyBorder="1" applyProtection="1"/>
    <xf numFmtId="2" fontId="4" fillId="0" borderId="3" xfId="0" applyNumberFormat="1" applyFont="1" applyBorder="1" applyProtection="1"/>
    <xf numFmtId="4" fontId="25" fillId="0" borderId="11" xfId="0" applyNumberFormat="1" applyFont="1" applyBorder="1" applyAlignment="1" applyProtection="1"/>
    <xf numFmtId="4" fontId="25" fillId="0" borderId="3" xfId="0" applyNumberFormat="1" applyFont="1" applyBorder="1" applyProtection="1"/>
    <xf numFmtId="4" fontId="24" fillId="0" borderId="1" xfId="0" applyNumberFormat="1" applyFont="1" applyBorder="1" applyAlignment="1" applyProtection="1"/>
    <xf numFmtId="4" fontId="24" fillId="0" borderId="1" xfId="0" applyNumberFormat="1" applyFont="1" applyBorder="1" applyProtection="1"/>
    <xf numFmtId="4" fontId="25" fillId="0" borderId="2" xfId="1" applyNumberFormat="1" applyFont="1" applyBorder="1" applyProtection="1"/>
    <xf numFmtId="4" fontId="25" fillId="0" borderId="0" xfId="0" applyNumberFormat="1" applyFont="1" applyProtection="1"/>
    <xf numFmtId="164" fontId="4" fillId="0" borderId="0" xfId="0" applyNumberFormat="1" applyFont="1" applyProtection="1"/>
    <xf numFmtId="164" fontId="3" fillId="0" borderId="0" xfId="0" applyNumberFormat="1" applyFont="1" applyProtection="1"/>
    <xf numFmtId="164" fontId="7" fillId="0" borderId="2" xfId="0" applyNumberFormat="1" applyFont="1" applyBorder="1" applyAlignment="1" applyProtection="1">
      <alignment horizontal="center" wrapText="1"/>
    </xf>
    <xf numFmtId="164" fontId="4" fillId="0" borderId="1" xfId="0" applyNumberFormat="1" applyFont="1" applyBorder="1" applyProtection="1"/>
    <xf numFmtId="164" fontId="4" fillId="0" borderId="0" xfId="0" applyNumberFormat="1" applyFont="1" applyBorder="1" applyProtection="1"/>
    <xf numFmtId="164" fontId="8" fillId="0" borderId="0" xfId="0" applyNumberFormat="1" applyFont="1" applyBorder="1" applyAlignment="1" applyProtection="1">
      <alignment horizontal="right"/>
    </xf>
    <xf numFmtId="164" fontId="2" fillId="0" borderId="0" xfId="1" applyNumberFormat="1" applyFont="1" applyBorder="1" applyProtection="1"/>
    <xf numFmtId="164" fontId="2" fillId="0" borderId="0" xfId="0" applyNumberFormat="1" applyFont="1" applyBorder="1" applyProtection="1"/>
    <xf numFmtId="164" fontId="2" fillId="0" borderId="0" xfId="0" applyNumberFormat="1" applyFont="1" applyProtection="1">
      <protection hidden="1"/>
    </xf>
    <xf numFmtId="164" fontId="4" fillId="0" borderId="0" xfId="0" applyNumberFormat="1" applyFont="1" applyBorder="1" applyAlignment="1" applyProtection="1">
      <alignment horizontal="left" indent="1"/>
    </xf>
    <xf numFmtId="164" fontId="4" fillId="0" borderId="0" xfId="0" applyNumberFormat="1" applyFont="1" applyProtection="1">
      <protection locked="0"/>
    </xf>
    <xf numFmtId="164" fontId="4" fillId="0" borderId="0" xfId="0" applyNumberFormat="1" applyFont="1" applyBorder="1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left" indent="1"/>
    </xf>
    <xf numFmtId="164" fontId="3" fillId="0" borderId="0" xfId="0" applyNumberFormat="1" applyFont="1" applyAlignment="1" applyProtection="1">
      <alignment horizontal="left" indent="1"/>
      <protection hidden="1"/>
    </xf>
    <xf numFmtId="164" fontId="4" fillId="0" borderId="0" xfId="0" applyNumberFormat="1" applyFont="1" applyFill="1" applyBorder="1" applyAlignment="1" applyProtection="1">
      <alignment horizontal="left"/>
      <protection locked="0"/>
    </xf>
    <xf numFmtId="164" fontId="4" fillId="0" borderId="0" xfId="0" applyNumberFormat="1" applyFont="1" applyFill="1" applyProtection="1">
      <protection hidden="1"/>
    </xf>
    <xf numFmtId="164" fontId="10" fillId="0" borderId="0" xfId="3" applyNumberFormat="1" applyFill="1" applyBorder="1" applyAlignment="1" applyProtection="1">
      <alignment horizontal="left"/>
      <protection locked="0"/>
    </xf>
    <xf numFmtId="164" fontId="2" fillId="0" borderId="0" xfId="0" applyNumberFormat="1" applyFont="1" applyFill="1" applyBorder="1" applyAlignment="1" applyProtection="1">
      <alignment horizontal="left"/>
      <protection locked="0"/>
    </xf>
    <xf numFmtId="164" fontId="7" fillId="0" borderId="2" xfId="0" applyNumberFormat="1" applyFont="1" applyBorder="1" applyAlignment="1" applyProtection="1">
      <alignment horizontal="center" wrapText="1"/>
      <protection hidden="1"/>
    </xf>
    <xf numFmtId="164" fontId="4" fillId="0" borderId="1" xfId="0" applyNumberFormat="1" applyFont="1" applyBorder="1" applyProtection="1">
      <protection hidden="1"/>
    </xf>
    <xf numFmtId="164" fontId="4" fillId="0" borderId="1" xfId="0" applyNumberFormat="1" applyFont="1" applyFill="1" applyBorder="1" applyProtection="1">
      <protection hidden="1"/>
    </xf>
    <xf numFmtId="164" fontId="2" fillId="0" borderId="2" xfId="0" applyNumberFormat="1" applyFont="1" applyBorder="1" applyAlignment="1" applyProtection="1">
      <alignment horizontal="left"/>
      <protection hidden="1"/>
    </xf>
    <xf numFmtId="164" fontId="2" fillId="0" borderId="0" xfId="0" applyNumberFormat="1" applyFont="1" applyFill="1" applyProtection="1"/>
    <xf numFmtId="164" fontId="4" fillId="0" borderId="0" xfId="0" applyNumberFormat="1" applyFont="1" applyFill="1" applyBorder="1" applyProtection="1"/>
    <xf numFmtId="164" fontId="8" fillId="0" borderId="0" xfId="0" applyNumberFormat="1" applyFont="1" applyBorder="1" applyProtection="1"/>
    <xf numFmtId="164" fontId="2" fillId="0" borderId="0" xfId="0" applyNumberFormat="1" applyFont="1" applyFill="1" applyBorder="1" applyProtection="1"/>
    <xf numFmtId="164" fontId="2" fillId="0" borderId="0" xfId="1" applyNumberFormat="1" applyFont="1" applyFill="1" applyBorder="1" applyProtection="1"/>
    <xf numFmtId="164" fontId="3" fillId="0" borderId="0" xfId="0" applyNumberFormat="1" applyFont="1" applyFill="1" applyBorder="1" applyAlignment="1" applyProtection="1">
      <alignment horizontal="center" vertical="center"/>
      <protection hidden="1"/>
    </xf>
    <xf numFmtId="164" fontId="3" fillId="0" borderId="0" xfId="1" applyNumberFormat="1" applyFont="1" applyFill="1" applyBorder="1" applyAlignment="1" applyProtection="1">
      <alignment horizontal="left" vertical="center"/>
      <protection hidden="1"/>
    </xf>
    <xf numFmtId="164" fontId="3" fillId="0" borderId="0" xfId="0" applyNumberFormat="1" applyFont="1" applyAlignment="1" applyProtection="1">
      <alignment horizontal="center"/>
      <protection hidden="1"/>
    </xf>
    <xf numFmtId="164" fontId="4" fillId="0" borderId="0" xfId="0" applyNumberFormat="1" applyFont="1" applyProtection="1">
      <protection hidden="1"/>
    </xf>
    <xf numFmtId="164" fontId="7" fillId="0" borderId="2" xfId="0" applyNumberFormat="1" applyFont="1" applyBorder="1" applyAlignment="1" applyProtection="1">
      <alignment horizontal="center" wrapText="1"/>
      <protection locked="0"/>
    </xf>
    <xf numFmtId="164" fontId="2" fillId="0" borderId="2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Alignment="1" applyProtection="1"/>
    <xf numFmtId="164" fontId="2" fillId="0" borderId="0" xfId="0" applyNumberFormat="1" applyFont="1" applyAlignment="1" applyProtection="1">
      <alignment horizontal="center"/>
    </xf>
    <xf numFmtId="164" fontId="20" fillId="0" borderId="10" xfId="0" applyNumberFormat="1" applyFont="1" applyBorder="1" applyAlignment="1" applyProtection="1">
      <alignment horizontal="center"/>
      <protection hidden="1"/>
    </xf>
    <xf numFmtId="164" fontId="3" fillId="0" borderId="0" xfId="0" applyNumberFormat="1" applyFont="1" applyAlignment="1" applyProtection="1">
      <alignment horizontal="left" indent="1"/>
    </xf>
    <xf numFmtId="164" fontId="3" fillId="0" borderId="10" xfId="0" applyNumberFormat="1" applyFont="1" applyFill="1" applyBorder="1" applyAlignment="1" applyProtection="1">
      <alignment horizontal="left"/>
    </xf>
    <xf numFmtId="164" fontId="2" fillId="0" borderId="10" xfId="0" applyNumberFormat="1" applyFont="1" applyFill="1" applyBorder="1" applyAlignment="1" applyProtection="1">
      <alignment horizontal="left"/>
    </xf>
    <xf numFmtId="164" fontId="3" fillId="0" borderId="0" xfId="0" applyNumberFormat="1" applyFont="1" applyFill="1" applyAlignment="1" applyProtection="1">
      <alignment horizontal="center"/>
    </xf>
    <xf numFmtId="164" fontId="2" fillId="0" borderId="0" xfId="0" applyNumberFormat="1" applyFont="1" applyFill="1" applyAlignment="1" applyProtection="1">
      <alignment horizontal="center"/>
    </xf>
    <xf numFmtId="164" fontId="4" fillId="0" borderId="0" xfId="0" applyNumberFormat="1" applyFont="1" applyFill="1" applyProtection="1"/>
    <xf numFmtId="164" fontId="3" fillId="0" borderId="0" xfId="0" applyNumberFormat="1" applyFont="1" applyFill="1" applyAlignment="1" applyProtection="1">
      <alignment horizontal="left" indent="1"/>
    </xf>
    <xf numFmtId="164" fontId="2" fillId="0" borderId="0" xfId="0" applyNumberFormat="1" applyFont="1" applyFill="1" applyAlignment="1" applyProtection="1">
      <alignment horizontal="left" indent="1"/>
    </xf>
    <xf numFmtId="164" fontId="23" fillId="0" borderId="10" xfId="0" applyNumberFormat="1" applyFont="1" applyFill="1" applyBorder="1" applyAlignment="1" applyProtection="1">
      <alignment horizontal="left"/>
    </xf>
    <xf numFmtId="164" fontId="2" fillId="0" borderId="0" xfId="0" applyNumberFormat="1" applyFont="1" applyAlignment="1" applyProtection="1">
      <alignment horizontal="right"/>
      <protection hidden="1"/>
    </xf>
    <xf numFmtId="164" fontId="4" fillId="0" borderId="2" xfId="0" applyNumberFormat="1" applyFont="1" applyBorder="1" applyAlignment="1" applyProtection="1">
      <alignment horizontal="center"/>
    </xf>
    <xf numFmtId="164" fontId="3" fillId="0" borderId="0" xfId="0" applyNumberFormat="1" applyFont="1" applyAlignment="1" applyProtection="1">
      <alignment horizontal="left"/>
    </xf>
    <xf numFmtId="164" fontId="2" fillId="0" borderId="0" xfId="0" applyNumberFormat="1" applyFont="1" applyAlignment="1" applyProtection="1">
      <alignment horizontal="right"/>
    </xf>
    <xf numFmtId="164" fontId="7" fillId="0" borderId="9" xfId="0" applyNumberFormat="1" applyFont="1" applyBorder="1" applyAlignment="1" applyProtection="1">
      <alignment horizontal="center" wrapText="1"/>
    </xf>
    <xf numFmtId="164" fontId="2" fillId="0" borderId="10" xfId="0" applyNumberFormat="1" applyFont="1" applyBorder="1" applyProtection="1"/>
    <xf numFmtId="164" fontId="26" fillId="0" borderId="9" xfId="0" applyNumberFormat="1" applyFont="1" applyBorder="1" applyAlignment="1" applyProtection="1">
      <alignment horizontal="center" wrapText="1"/>
    </xf>
    <xf numFmtId="164" fontId="7" fillId="0" borderId="9" xfId="0" applyNumberFormat="1" applyFont="1" applyBorder="1" applyAlignment="1" applyProtection="1">
      <alignment horizontal="center" wrapText="1"/>
      <protection hidden="1"/>
    </xf>
    <xf numFmtId="164" fontId="4" fillId="0" borderId="2" xfId="0" applyNumberFormat="1" applyFont="1" applyBorder="1" applyAlignment="1" applyProtection="1">
      <alignment horizontal="left"/>
      <protection hidden="1"/>
    </xf>
    <xf numFmtId="167" fontId="3" fillId="0" borderId="10" xfId="0" applyNumberFormat="1" applyFont="1" applyFill="1" applyBorder="1" applyProtection="1"/>
    <xf numFmtId="43" fontId="2" fillId="3" borderId="2" xfId="1" applyNumberFormat="1" applyFont="1" applyFill="1" applyBorder="1" applyProtection="1">
      <protection locked="0"/>
    </xf>
    <xf numFmtId="43" fontId="2" fillId="0" borderId="12" xfId="1" applyNumberFormat="1" applyFont="1" applyFill="1" applyBorder="1" applyProtection="1">
      <protection hidden="1"/>
    </xf>
    <xf numFmtId="43" fontId="25" fillId="0" borderId="13" xfId="1" applyNumberFormat="1" applyFont="1" applyFill="1" applyBorder="1" applyProtection="1">
      <protection hidden="1"/>
    </xf>
    <xf numFmtId="43" fontId="25" fillId="4" borderId="2" xfId="1" applyNumberFormat="1" applyFont="1" applyFill="1" applyBorder="1" applyProtection="1">
      <protection hidden="1"/>
    </xf>
    <xf numFmtId="43" fontId="25" fillId="4" borderId="2" xfId="1" applyNumberFormat="1" applyFont="1" applyFill="1" applyBorder="1" applyProtection="1">
      <protection locked="0"/>
    </xf>
    <xf numFmtId="43" fontId="18" fillId="0" borderId="14" xfId="0" applyNumberFormat="1" applyFont="1" applyBorder="1" applyProtection="1">
      <protection locked="0"/>
    </xf>
    <xf numFmtId="43" fontId="2" fillId="0" borderId="15" xfId="1" applyNumberFormat="1" applyFont="1" applyBorder="1" applyProtection="1">
      <protection hidden="1"/>
    </xf>
    <xf numFmtId="43" fontId="2" fillId="0" borderId="12" xfId="1" applyNumberFormat="1" applyFont="1" applyBorder="1" applyProtection="1">
      <protection hidden="1"/>
    </xf>
    <xf numFmtId="43" fontId="25" fillId="0" borderId="13" xfId="1" applyNumberFormat="1" applyFont="1" applyBorder="1" applyProtection="1">
      <protection hidden="1"/>
    </xf>
    <xf numFmtId="43" fontId="2" fillId="0" borderId="0" xfId="1" applyNumberFormat="1" applyFont="1" applyFill="1" applyBorder="1" applyProtection="1">
      <protection hidden="1"/>
    </xf>
    <xf numFmtId="43" fontId="25" fillId="0" borderId="0" xfId="1" applyNumberFormat="1" applyFont="1" applyFill="1" applyBorder="1" applyProtection="1">
      <protection hidden="1"/>
    </xf>
    <xf numFmtId="166" fontId="2" fillId="0" borderId="1" xfId="1" applyNumberFormat="1" applyFont="1" applyFill="1" applyBorder="1" applyProtection="1"/>
    <xf numFmtId="166" fontId="25" fillId="0" borderId="2" xfId="1" applyNumberFormat="1" applyFont="1" applyFill="1" applyBorder="1" applyProtection="1"/>
    <xf numFmtId="166" fontId="2" fillId="0" borderId="9" xfId="1" applyNumberFormat="1" applyFont="1" applyFill="1" applyBorder="1" applyProtection="1"/>
    <xf numFmtId="166" fontId="25" fillId="0" borderId="16" xfId="1" applyNumberFormat="1" applyFont="1" applyFill="1" applyBorder="1" applyProtection="1"/>
    <xf numFmtId="166" fontId="25" fillId="0" borderId="17" xfId="1" applyNumberFormat="1" applyFont="1" applyFill="1" applyBorder="1" applyProtection="1"/>
    <xf numFmtId="0" fontId="30" fillId="0" borderId="0" xfId="0" applyFont="1" applyAlignment="1" applyProtection="1">
      <alignment wrapText="1"/>
      <protection hidden="1"/>
    </xf>
    <xf numFmtId="12" fontId="3" fillId="0" borderId="0" xfId="0" applyNumberFormat="1" applyFont="1" applyProtection="1"/>
    <xf numFmtId="164" fontId="2" fillId="0" borderId="2" xfId="0" applyNumberFormat="1" applyFont="1" applyFill="1" applyBorder="1" applyProtection="1">
      <protection hidden="1"/>
    </xf>
    <xf numFmtId="43" fontId="15" fillId="3" borderId="2" xfId="1" applyNumberFormat="1" applyFont="1" applyFill="1" applyBorder="1" applyProtection="1">
      <protection locked="0"/>
    </xf>
    <xf numFmtId="43" fontId="32" fillId="0" borderId="13" xfId="1" applyNumberFormat="1" applyFont="1" applyFill="1" applyBorder="1" applyProtection="1">
      <protection hidden="1"/>
    </xf>
    <xf numFmtId="43" fontId="32" fillId="0" borderId="18" xfId="1" applyNumberFormat="1" applyFont="1" applyFill="1" applyBorder="1" applyProtection="1">
      <protection hidden="1"/>
    </xf>
    <xf numFmtId="43" fontId="15" fillId="0" borderId="2" xfId="1" applyNumberFormat="1" applyFont="1" applyFill="1" applyBorder="1" applyProtection="1">
      <protection hidden="1"/>
    </xf>
    <xf numFmtId="43" fontId="32" fillId="4" borderId="2" xfId="1" applyNumberFormat="1" applyFont="1" applyFill="1" applyBorder="1" applyProtection="1">
      <protection hidden="1"/>
    </xf>
    <xf numFmtId="43" fontId="15" fillId="0" borderId="12" xfId="1" applyNumberFormat="1" applyFont="1" applyBorder="1" applyProtection="1">
      <protection hidden="1"/>
    </xf>
    <xf numFmtId="43" fontId="32" fillId="0" borderId="13" xfId="1" applyNumberFormat="1" applyFont="1" applyBorder="1" applyProtection="1">
      <protection hidden="1"/>
    </xf>
    <xf numFmtId="43" fontId="32" fillId="4" borderId="2" xfId="1" applyNumberFormat="1" applyFont="1" applyFill="1" applyBorder="1" applyProtection="1">
      <protection locked="0"/>
    </xf>
    <xf numFmtId="166" fontId="15" fillId="0" borderId="2" xfId="1" applyNumberFormat="1" applyFont="1" applyFill="1" applyBorder="1" applyProtection="1">
      <protection hidden="1"/>
    </xf>
    <xf numFmtId="166" fontId="32" fillId="0" borderId="2" xfId="1" applyNumberFormat="1" applyFont="1" applyFill="1" applyBorder="1" applyProtection="1">
      <protection hidden="1"/>
    </xf>
    <xf numFmtId="166" fontId="15" fillId="0" borderId="4" xfId="1" applyNumberFormat="1" applyFont="1" applyFill="1" applyBorder="1" applyProtection="1">
      <protection hidden="1"/>
    </xf>
    <xf numFmtId="166" fontId="32" fillId="0" borderId="19" xfId="1" applyNumberFormat="1" applyFont="1" applyFill="1" applyBorder="1" applyProtection="1">
      <protection hidden="1"/>
    </xf>
    <xf numFmtId="43" fontId="32" fillId="0" borderId="2" xfId="1" applyNumberFormat="1" applyFont="1" applyFill="1" applyBorder="1" applyProtection="1">
      <protection hidden="1"/>
    </xf>
    <xf numFmtId="43" fontId="32" fillId="5" borderId="2" xfId="1" applyNumberFormat="1" applyFont="1" applyFill="1" applyBorder="1" applyProtection="1">
      <protection hidden="1"/>
    </xf>
    <xf numFmtId="12" fontId="3" fillId="5" borderId="0" xfId="0" applyNumberFormat="1" applyFont="1" applyFill="1" applyProtection="1"/>
    <xf numFmtId="43" fontId="36" fillId="3" borderId="2" xfId="1" applyNumberFormat="1" applyFont="1" applyFill="1" applyBorder="1" applyProtection="1">
      <protection locked="0"/>
    </xf>
    <xf numFmtId="9" fontId="2" fillId="0" borderId="0" xfId="4" applyFont="1" applyProtection="1"/>
    <xf numFmtId="0" fontId="35" fillId="0" borderId="0" xfId="0" applyFont="1" applyProtection="1">
      <protection locked="0"/>
    </xf>
    <xf numFmtId="0" fontId="35" fillId="0" borderId="0" xfId="0" applyFont="1" applyProtection="1"/>
    <xf numFmtId="0" fontId="35" fillId="0" borderId="0" xfId="0" applyFont="1" applyAlignment="1" applyProtection="1">
      <alignment wrapText="1"/>
    </xf>
    <xf numFmtId="0" fontId="1" fillId="0" borderId="0" xfId="0" applyFont="1"/>
    <xf numFmtId="0" fontId="7" fillId="0" borderId="2" xfId="0" applyFont="1" applyBorder="1" applyAlignment="1">
      <alignment horizontal="center" wrapText="1"/>
    </xf>
    <xf numFmtId="43" fontId="15" fillId="6" borderId="2" xfId="1" applyNumberFormat="1" applyFont="1" applyFill="1" applyBorder="1" applyProtection="1">
      <protection locked="0"/>
    </xf>
    <xf numFmtId="43" fontId="2" fillId="6" borderId="2" xfId="1" applyNumberFormat="1" applyFont="1" applyFill="1" applyBorder="1" applyProtection="1">
      <protection locked="0"/>
    </xf>
    <xf numFmtId="164" fontId="35" fillId="0" borderId="0" xfId="0" applyNumberFormat="1" applyFont="1" applyProtection="1"/>
    <xf numFmtId="164" fontId="35" fillId="0" borderId="0" xfId="0" applyNumberFormat="1" applyFont="1" applyProtection="1">
      <protection hidden="1"/>
    </xf>
    <xf numFmtId="164" fontId="2" fillId="3" borderId="11" xfId="1" applyNumberFormat="1" applyFont="1" applyFill="1" applyBorder="1" applyAlignment="1" applyProtection="1">
      <alignment horizontal="left"/>
      <protection locked="0"/>
    </xf>
    <xf numFmtId="164" fontId="2" fillId="3" borderId="1" xfId="1" applyNumberFormat="1" applyFont="1" applyFill="1" applyBorder="1" applyAlignment="1" applyProtection="1">
      <alignment horizontal="left"/>
      <protection locked="0"/>
    </xf>
    <xf numFmtId="0" fontId="21" fillId="3" borderId="10" xfId="0" applyFont="1" applyFill="1" applyBorder="1" applyAlignment="1" applyProtection="1">
      <alignment horizontal="left"/>
      <protection locked="0"/>
    </xf>
    <xf numFmtId="0" fontId="21" fillId="3" borderId="3" xfId="0" applyFont="1" applyFill="1" applyBorder="1" applyAlignment="1" applyProtection="1">
      <alignment horizontal="left"/>
      <protection locked="0"/>
    </xf>
    <xf numFmtId="0" fontId="4" fillId="3" borderId="1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 vertical="center"/>
      <protection hidden="1"/>
    </xf>
    <xf numFmtId="2" fontId="2" fillId="3" borderId="11" xfId="1" applyNumberFormat="1" applyFont="1" applyFill="1" applyBorder="1" applyAlignment="1" applyProtection="1">
      <alignment horizontal="left"/>
      <protection locked="0"/>
    </xf>
    <xf numFmtId="2" fontId="2" fillId="3" borderId="1" xfId="1" applyNumberFormat="1" applyFont="1" applyFill="1" applyBorder="1" applyAlignment="1" applyProtection="1">
      <alignment horizontal="left"/>
      <protection locked="0"/>
    </xf>
    <xf numFmtId="2" fontId="24" fillId="0" borderId="11" xfId="0" applyNumberFormat="1" applyFont="1" applyBorder="1" applyAlignment="1" applyProtection="1">
      <alignment horizontal="center"/>
    </xf>
    <xf numFmtId="2" fontId="24" fillId="0" borderId="3" xfId="0" applyNumberFormat="1" applyFont="1" applyBorder="1" applyAlignment="1" applyProtection="1">
      <alignment horizontal="center"/>
    </xf>
    <xf numFmtId="0" fontId="9" fillId="0" borderId="11" xfId="0" applyFont="1" applyBorder="1" applyAlignment="1" applyProtection="1">
      <alignment horizontal="center"/>
    </xf>
    <xf numFmtId="0" fontId="9" fillId="0" borderId="3" xfId="0" applyFont="1" applyBorder="1" applyAlignment="1" applyProtection="1">
      <alignment horizontal="center"/>
    </xf>
    <xf numFmtId="164" fontId="4" fillId="3" borderId="10" xfId="0" applyNumberFormat="1" applyFont="1" applyFill="1" applyBorder="1" applyAlignment="1" applyProtection="1">
      <alignment horizontal="left"/>
      <protection locked="0"/>
    </xf>
    <xf numFmtId="164" fontId="34" fillId="3" borderId="10" xfId="3" applyNumberFormat="1" applyFont="1" applyFill="1" applyBorder="1" applyAlignment="1" applyProtection="1">
      <alignment horizontal="left"/>
      <protection locked="0"/>
    </xf>
    <xf numFmtId="164" fontId="13" fillId="0" borderId="20" xfId="0" applyNumberFormat="1" applyFont="1" applyBorder="1" applyAlignment="1" applyProtection="1">
      <alignment horizontal="center"/>
    </xf>
    <xf numFmtId="164" fontId="3" fillId="0" borderId="0" xfId="0" applyNumberFormat="1" applyFont="1" applyAlignment="1" applyProtection="1">
      <alignment horizontal="center"/>
      <protection hidden="1"/>
    </xf>
    <xf numFmtId="167" fontId="35" fillId="3" borderId="3" xfId="0" applyNumberFormat="1" applyFont="1" applyFill="1" applyBorder="1" applyAlignment="1" applyProtection="1">
      <alignment horizontal="left"/>
      <protection locked="0"/>
    </xf>
    <xf numFmtId="167" fontId="2" fillId="3" borderId="3" xfId="0" applyNumberFormat="1" applyFont="1" applyFill="1" applyBorder="1" applyAlignment="1" applyProtection="1">
      <alignment horizontal="left"/>
      <protection locked="0"/>
    </xf>
    <xf numFmtId="164" fontId="19" fillId="0" borderId="0" xfId="0" applyNumberFormat="1" applyFont="1" applyFill="1" applyBorder="1" applyAlignment="1" applyProtection="1">
      <alignment horizontal="center" vertical="center"/>
      <protection hidden="1"/>
    </xf>
    <xf numFmtId="0" fontId="9" fillId="0" borderId="11" xfId="0" applyFont="1" applyBorder="1" applyAlignment="1" applyProtection="1">
      <alignment horizontal="left"/>
    </xf>
    <xf numFmtId="0" fontId="9" fillId="0" borderId="3" xfId="0" applyFont="1" applyBorder="1" applyAlignment="1" applyProtection="1">
      <alignment horizontal="left"/>
    </xf>
    <xf numFmtId="0" fontId="9" fillId="0" borderId="11" xfId="0" applyFont="1" applyFill="1" applyBorder="1" applyAlignment="1" applyProtection="1">
      <alignment horizontal="center"/>
    </xf>
    <xf numFmtId="0" fontId="9" fillId="0" borderId="3" xfId="0" applyFont="1" applyFill="1" applyBorder="1" applyAlignment="1" applyProtection="1">
      <alignment horizontal="center"/>
    </xf>
    <xf numFmtId="0" fontId="24" fillId="0" borderId="11" xfId="0" applyFont="1" applyFill="1" applyBorder="1" applyAlignment="1" applyProtection="1">
      <alignment horizontal="center"/>
    </xf>
    <xf numFmtId="0" fontId="24" fillId="0" borderId="3" xfId="0" applyFont="1" applyFill="1" applyBorder="1" applyAlignment="1" applyProtection="1">
      <alignment horizontal="center"/>
    </xf>
    <xf numFmtId="164" fontId="20" fillId="0" borderId="10" xfId="0" applyNumberFormat="1" applyFont="1" applyBorder="1" applyAlignment="1" applyProtection="1">
      <alignment horizontal="center"/>
      <protection hidden="1"/>
    </xf>
    <xf numFmtId="2" fontId="29" fillId="0" borderId="11" xfId="0" applyNumberFormat="1" applyFont="1" applyBorder="1" applyAlignment="1" applyProtection="1">
      <alignment horizontal="left"/>
    </xf>
    <xf numFmtId="2" fontId="29" fillId="0" borderId="3" xfId="0" applyNumberFormat="1" applyFont="1" applyBorder="1" applyAlignment="1" applyProtection="1">
      <alignment horizontal="left"/>
    </xf>
    <xf numFmtId="0" fontId="22" fillId="2" borderId="10" xfId="0" applyFont="1" applyFill="1" applyBorder="1" applyAlignment="1" applyProtection="1">
      <alignment horizontal="left"/>
    </xf>
    <xf numFmtId="0" fontId="28" fillId="0" borderId="11" xfId="0" applyFont="1" applyBorder="1" applyAlignment="1" applyProtection="1">
      <alignment horizontal="center" wrapText="1"/>
    </xf>
    <xf numFmtId="0" fontId="28" fillId="0" borderId="1" xfId="0" applyFont="1" applyBorder="1" applyAlignment="1" applyProtection="1">
      <alignment horizontal="center" wrapText="1"/>
    </xf>
    <xf numFmtId="0" fontId="2" fillId="0" borderId="11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2" fillId="2" borderId="3" xfId="0" applyFont="1" applyFill="1" applyBorder="1" applyAlignment="1" applyProtection="1">
      <alignment horizontal="left"/>
    </xf>
    <xf numFmtId="164" fontId="4" fillId="0" borderId="2" xfId="0" applyNumberFormat="1" applyFont="1" applyBorder="1" applyAlignment="1" applyProtection="1">
      <alignment horizontal="center"/>
    </xf>
    <xf numFmtId="164" fontId="28" fillId="0" borderId="11" xfId="0" applyNumberFormat="1" applyFont="1" applyBorder="1" applyAlignment="1" applyProtection="1">
      <alignment horizontal="center" wrapText="1"/>
    </xf>
    <xf numFmtId="164" fontId="28" fillId="0" borderId="1" xfId="0" applyNumberFormat="1" applyFont="1" applyBorder="1" applyAlignment="1" applyProtection="1">
      <alignment horizontal="center" wrapText="1"/>
    </xf>
    <xf numFmtId="0" fontId="22" fillId="2" borderId="0" xfId="0" applyFont="1" applyFill="1" applyBorder="1" applyAlignment="1" applyProtection="1">
      <alignment horizontal="left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Percent" xfId="4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13" dropStyle="combo" dx="26" fmlaLink="$AB$58" fmlaRange="$AA$45:$AA$57" noThreeD="1" sel="1" val="0"/>
</file>

<file path=xl/ctrlProps/ctrlProp2.xml><?xml version="1.0" encoding="utf-8"?>
<formControlPr xmlns="http://schemas.microsoft.com/office/spreadsheetml/2009/9/main" objectType="Drop" dropLines="6" dropStyle="combo" dx="26" fmlaLink="$AE$51" fmlaRange="$AE$45:$AE$50" sel="6" val="0"/>
</file>

<file path=xl/ctrlProps/ctrlProp3.xml><?xml version="1.0" encoding="utf-8"?>
<formControlPr xmlns="http://schemas.microsoft.com/office/spreadsheetml/2009/9/main" objectType="Drop" dropLines="12" dropStyle="combo" dx="26" fmlaLink="$AH$60" fmlaRange="$AI$48:$AI$59" sel="1" val="0"/>
</file>

<file path=xl/ctrlProps/ctrlProp4.xml><?xml version="1.0" encoding="utf-8"?>
<formControlPr xmlns="http://schemas.microsoft.com/office/spreadsheetml/2009/9/main" objectType="Drop" dropLines="12" dropStyle="combo" dx="26" fmlaLink="$AK$60" fmlaRange="$AL$48:$AL$59" sel="12" val="0"/>
</file>

<file path=xl/ctrlProps/ctrlProp5.xml><?xml version="1.0" encoding="utf-8"?>
<formControlPr xmlns="http://schemas.microsoft.com/office/spreadsheetml/2009/9/main" objectType="Drop" dropLines="2" dropStyle="combo" dx="26" fmlaLink="$AF$50" fmlaRange="$AG$48:$AG$49" sel="1" val="0"/>
</file>

<file path=xl/ctrlProps/ctrlProp6.xml><?xml version="1.0" encoding="utf-8"?>
<formControlPr xmlns="http://schemas.microsoft.com/office/spreadsheetml/2009/9/main" objectType="Drop" dropLines="2" dropStyle="combo" dx="26" fmlaLink="$AN$51" fmlaRange="$AO$49:$AO$50" sel="1" val="0"/>
</file>

<file path=xl/ctrlProps/ctrlProp7.xml><?xml version="1.0" encoding="utf-8"?>
<formControlPr xmlns="http://schemas.microsoft.com/office/spreadsheetml/2009/9/main" objectType="Drop" dropLines="2" dropStyle="combo" dx="26" fmlaLink="$AP$51" fmlaRange="$AQ$49:$AQ$50" sel="1" val="0"/>
</file>

<file path=xl/ctrlProps/ctrlProp8.xml><?xml version="1.0" encoding="utf-8"?>
<formControlPr xmlns="http://schemas.microsoft.com/office/spreadsheetml/2009/9/main" objectType="Drop" dropLines="2" dropStyle="combo" dx="26" fmlaLink="$AP$51" fmlaRange="$AQ$49:$AQ$50" sel="1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37</xdr:row>
      <xdr:rowOff>0</xdr:rowOff>
    </xdr:from>
    <xdr:to>
      <xdr:col>2</xdr:col>
      <xdr:colOff>93363</xdr:colOff>
      <xdr:row>37</xdr:row>
      <xdr:rowOff>0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SpPr txBox="1">
          <a:spLocks noChangeArrowheads="1"/>
        </xdr:cNvSpPr>
      </xdr:nvSpPr>
      <xdr:spPr bwMode="auto">
        <a:xfrm>
          <a:off x="28575" y="8086725"/>
          <a:ext cx="15430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u="sng" strike="noStrike">
              <a:solidFill>
                <a:srgbClr val="000000"/>
              </a:solidFill>
              <a:latin typeface="Arial"/>
              <a:cs typeface="Arial"/>
            </a:rPr>
            <a:t>ESTIMATED PAYMENTS ARE MADE BASED ON THE LOWER OF: 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CURRENT MONTH CONTRACT, CURRENT MONTH EXPENSES, OR CURRENT MONTH UNITS Earned (if Applicable)</a:t>
          </a:r>
        </a:p>
      </xdr:txBody>
    </xdr:sp>
    <xdr:clientData/>
  </xdr:twoCellAnchor>
  <xdr:twoCellAnchor>
    <xdr:from>
      <xdr:col>9</xdr:col>
      <xdr:colOff>449580</xdr:colOff>
      <xdr:row>6</xdr:row>
      <xdr:rowOff>123824</xdr:rowOff>
    </xdr:from>
    <xdr:to>
      <xdr:col>18</xdr:col>
      <xdr:colOff>403859</xdr:colOff>
      <xdr:row>9</xdr:row>
      <xdr:rowOff>137159</xdr:rowOff>
    </xdr:to>
    <xdr:sp macro="" textlink="">
      <xdr:nvSpPr>
        <xdr:cNvPr id="1070" name="Text Box 46">
          <a:extLst>
            <a:ext uri="{FF2B5EF4-FFF2-40B4-BE49-F238E27FC236}">
              <a16:creationId xmlns:a16="http://schemas.microsoft.com/office/drawing/2014/main" id="{00000000-0008-0000-0100-00002E040000}"/>
            </a:ext>
          </a:extLst>
        </xdr:cNvPr>
        <xdr:cNvSpPr txBox="1">
          <a:spLocks noChangeArrowheads="1"/>
        </xdr:cNvSpPr>
      </xdr:nvSpPr>
      <xdr:spPr bwMode="auto">
        <a:xfrm>
          <a:off x="5044440" y="1701164"/>
          <a:ext cx="5433059" cy="59245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0000"/>
              </a:solidFill>
              <a:latin typeface="Arial"/>
              <a:cs typeface="Arial"/>
            </a:rPr>
            <a:t>Important: DO NOT MAKE CHANGES TO MONTHS YOU HAVE ALREADY BILLED. Please adjust current month numbers and explain in the comment box at the end of the month column. </a:t>
          </a:r>
        </a:p>
      </xdr:txBody>
    </xdr:sp>
    <xdr:clientData/>
  </xdr:twoCellAnchor>
  <xdr:twoCellAnchor>
    <xdr:from>
      <xdr:col>9</xdr:col>
      <xdr:colOff>45720</xdr:colOff>
      <xdr:row>1</xdr:row>
      <xdr:rowOff>285750</xdr:rowOff>
    </xdr:from>
    <xdr:to>
      <xdr:col>19</xdr:col>
      <xdr:colOff>0</xdr:colOff>
      <xdr:row>5</xdr:row>
      <xdr:rowOff>175260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640580" y="552450"/>
          <a:ext cx="6217920" cy="971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1200" b="1">
              <a:solidFill>
                <a:srgbClr val="FF0000"/>
              </a:solidFill>
            </a:rPr>
            <a:t>IMPORTANT: County billing reports  are due on or before the tenth (10th) working day of the month following the month of delivery of purchased services</a:t>
          </a:r>
          <a:r>
            <a:rPr lang="en-US" sz="1200" b="1">
              <a:solidFill>
                <a:srgbClr val="00B0F0"/>
              </a:solidFill>
            </a:rPr>
            <a:t>.                                                      Email invoices ONLY to  </a:t>
          </a:r>
          <a:r>
            <a:rPr lang="en-US" sz="1600" b="1">
              <a:solidFill>
                <a:srgbClr val="00B0F0"/>
              </a:solidFill>
            </a:rPr>
            <a:t>DHHSACCOUNTING@Milwaukeecountywi.gov          </a:t>
          </a:r>
          <a:r>
            <a:rPr lang="en-US" sz="1000" b="0">
              <a:solidFill>
                <a:schemeClr val="tx1"/>
              </a:solidFill>
            </a:rPr>
            <a:t>The subject line should be: Service Area, Agency, Program and Month example: BHS Agency name LLC CSP January24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213360</xdr:colOff>
          <xdr:row>1</xdr:row>
          <xdr:rowOff>99060</xdr:rowOff>
        </xdr:from>
        <xdr:to>
          <xdr:col>22</xdr:col>
          <xdr:colOff>594360</xdr:colOff>
          <xdr:row>2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</xdr:row>
          <xdr:rowOff>7620</xdr:rowOff>
        </xdr:from>
        <xdr:to>
          <xdr:col>5</xdr:col>
          <xdr:colOff>198120</xdr:colOff>
          <xdr:row>5</xdr:row>
          <xdr:rowOff>213360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</xdr:row>
          <xdr:rowOff>7620</xdr:rowOff>
        </xdr:from>
        <xdr:to>
          <xdr:col>4</xdr:col>
          <xdr:colOff>30480</xdr:colOff>
          <xdr:row>9</xdr:row>
          <xdr:rowOff>30480</xdr:rowOff>
        </xdr:to>
        <xdr:sp macro="" textlink="">
          <xdr:nvSpPr>
            <xdr:cNvPr id="1071" name="Drop Down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1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7620</xdr:rowOff>
        </xdr:from>
        <xdr:to>
          <xdr:col>5</xdr:col>
          <xdr:colOff>274320</xdr:colOff>
          <xdr:row>9</xdr:row>
          <xdr:rowOff>30480</xdr:rowOff>
        </xdr:to>
        <xdr:sp macro="" textlink="">
          <xdr:nvSpPr>
            <xdr:cNvPr id="1072" name="Drop Down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1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</xdr:row>
          <xdr:rowOff>7620</xdr:rowOff>
        </xdr:from>
        <xdr:to>
          <xdr:col>8</xdr:col>
          <xdr:colOff>518160</xdr:colOff>
          <xdr:row>7</xdr:row>
          <xdr:rowOff>45720</xdr:rowOff>
        </xdr:to>
        <xdr:sp macro="" textlink="">
          <xdr:nvSpPr>
            <xdr:cNvPr id="1073" name="Drop Dow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11</xdr:row>
          <xdr:rowOff>22860</xdr:rowOff>
        </xdr:from>
        <xdr:to>
          <xdr:col>22</xdr:col>
          <xdr:colOff>22860</xdr:colOff>
          <xdr:row>12</xdr:row>
          <xdr:rowOff>22860</xdr:rowOff>
        </xdr:to>
        <xdr:sp macro="" textlink="">
          <xdr:nvSpPr>
            <xdr:cNvPr id="1077" name="Drop Down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</xdr:colOff>
          <xdr:row>10</xdr:row>
          <xdr:rowOff>502920</xdr:rowOff>
        </xdr:from>
        <xdr:to>
          <xdr:col>22</xdr:col>
          <xdr:colOff>632460</xdr:colOff>
          <xdr:row>11</xdr:row>
          <xdr:rowOff>190500</xdr:rowOff>
        </xdr:to>
        <xdr:sp macro="" textlink="">
          <xdr:nvSpPr>
            <xdr:cNvPr id="1078" name="Drop Down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91440</xdr:colOff>
          <xdr:row>11</xdr:row>
          <xdr:rowOff>7620</xdr:rowOff>
        </xdr:from>
        <xdr:to>
          <xdr:col>23</xdr:col>
          <xdr:colOff>701040</xdr:colOff>
          <xdr:row>12</xdr:row>
          <xdr:rowOff>7620</xdr:rowOff>
        </xdr:to>
        <xdr:sp macro="" textlink="">
          <xdr:nvSpPr>
            <xdr:cNvPr id="1080" name="Drop Down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38</xdr:row>
      <xdr:rowOff>0</xdr:rowOff>
    </xdr:from>
    <xdr:to>
      <xdr:col>4</xdr:col>
      <xdr:colOff>331470</xdr:colOff>
      <xdr:row>38</xdr:row>
      <xdr:rowOff>0</xdr:rowOff>
    </xdr:to>
    <xdr:sp macro="" textlink="">
      <xdr:nvSpPr>
        <xdr:cNvPr id="10242" name="Text Box 2">
          <a:extLst>
            <a:ext uri="{FF2B5EF4-FFF2-40B4-BE49-F238E27FC236}">
              <a16:creationId xmlns:a16="http://schemas.microsoft.com/office/drawing/2014/main" id="{00000000-0008-0000-0200-000002280000}"/>
            </a:ext>
          </a:extLst>
        </xdr:cNvPr>
        <xdr:cNvSpPr txBox="1">
          <a:spLocks noChangeArrowheads="1"/>
        </xdr:cNvSpPr>
      </xdr:nvSpPr>
      <xdr:spPr bwMode="auto">
        <a:xfrm>
          <a:off x="57150" y="7762875"/>
          <a:ext cx="16478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u="sng" strike="noStrike">
              <a:solidFill>
                <a:srgbClr val="000000"/>
              </a:solidFill>
              <a:latin typeface="Arial"/>
              <a:cs typeface="Arial"/>
            </a:rPr>
            <a:t>ESTIMATED PAYMENTS ARE MADE BASED ON THE LOWER OF: 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CURRENT MONTH CONTRACT, CURRENT MONTH EXPENSES, OR CURRENT MONTH UNITS (if Applicable)</a:t>
          </a:r>
        </a:p>
      </xdr:txBody>
    </xdr:sp>
    <xdr:clientData/>
  </xdr:twoCellAnchor>
  <xdr:twoCellAnchor>
    <xdr:from>
      <xdr:col>0</xdr:col>
      <xdr:colOff>57150</xdr:colOff>
      <xdr:row>38</xdr:row>
      <xdr:rowOff>0</xdr:rowOff>
    </xdr:from>
    <xdr:to>
      <xdr:col>4</xdr:col>
      <xdr:colOff>331470</xdr:colOff>
      <xdr:row>38</xdr:row>
      <xdr:rowOff>0</xdr:rowOff>
    </xdr:to>
    <xdr:sp macro="" textlink="">
      <xdr:nvSpPr>
        <xdr:cNvPr id="10245" name="Text Box 5">
          <a:extLst>
            <a:ext uri="{FF2B5EF4-FFF2-40B4-BE49-F238E27FC236}">
              <a16:creationId xmlns:a16="http://schemas.microsoft.com/office/drawing/2014/main" id="{00000000-0008-0000-0200-000005280000}"/>
            </a:ext>
          </a:extLst>
        </xdr:cNvPr>
        <xdr:cNvSpPr txBox="1">
          <a:spLocks noChangeArrowheads="1"/>
        </xdr:cNvSpPr>
      </xdr:nvSpPr>
      <xdr:spPr bwMode="auto">
        <a:xfrm>
          <a:off x="57150" y="7762875"/>
          <a:ext cx="16478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u="sng" strike="noStrike">
              <a:solidFill>
                <a:srgbClr val="000000"/>
              </a:solidFill>
              <a:latin typeface="Arial"/>
              <a:cs typeface="Arial"/>
            </a:rPr>
            <a:t>ESTIMATED PAYMENTS ARE MADE BASED ON THE LOWER OF: 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CURRENT MONTH CONTRACT, CURRENT MONTH EXPENSES, OR CURRENT MONTH UNITS EARNED (if Applicable)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4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hyperlink" Target="mailto:britney@westernbilingual.com" TargetMode="Externa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IV53"/>
  <sheetViews>
    <sheetView showGridLines="0" zoomScale="75" workbookViewId="0">
      <selection activeCell="B42" sqref="B42"/>
    </sheetView>
  </sheetViews>
  <sheetFormatPr defaultColWidth="8.88671875" defaultRowHeight="15.6" x14ac:dyDescent="0.3"/>
  <cols>
    <col min="1" max="1" width="5.6640625" style="49" customWidth="1"/>
    <col min="2" max="2" width="114.88671875" style="50" customWidth="1"/>
    <col min="3" max="16384" width="8.88671875" style="50"/>
  </cols>
  <sheetData>
    <row r="1" spans="1:256" ht="18" customHeight="1" x14ac:dyDescent="0.3">
      <c r="A1" s="49">
        <v>1</v>
      </c>
      <c r="B1" s="50" t="s">
        <v>46</v>
      </c>
    </row>
    <row r="2" spans="1:256" ht="18" customHeight="1" x14ac:dyDescent="0.3">
      <c r="B2" s="51" t="s">
        <v>81</v>
      </c>
    </row>
    <row r="3" spans="1:256" ht="13.5" customHeight="1" x14ac:dyDescent="0.3">
      <c r="B3" s="51" t="s">
        <v>47</v>
      </c>
    </row>
    <row r="4" spans="1:256" ht="13.5" customHeight="1" x14ac:dyDescent="0.3">
      <c r="B4" s="93" t="s">
        <v>82</v>
      </c>
    </row>
    <row r="5" spans="1:256" ht="13.5" customHeight="1" x14ac:dyDescent="0.3">
      <c r="B5" s="93" t="s">
        <v>83</v>
      </c>
    </row>
    <row r="6" spans="1:256" ht="9.75" customHeight="1" x14ac:dyDescent="0.3"/>
    <row r="7" spans="1:256" x14ac:dyDescent="0.3">
      <c r="A7" s="49">
        <v>2</v>
      </c>
      <c r="B7" s="50" t="s">
        <v>27</v>
      </c>
    </row>
    <row r="8" spans="1:256" x14ac:dyDescent="0.3">
      <c r="B8" s="52" t="s">
        <v>28</v>
      </c>
    </row>
    <row r="9" spans="1:256" x14ac:dyDescent="0.3">
      <c r="B9" s="51" t="s">
        <v>48</v>
      </c>
    </row>
    <row r="10" spans="1:256" x14ac:dyDescent="0.3">
      <c r="B10" s="51"/>
    </row>
    <row r="11" spans="1:256" x14ac:dyDescent="0.3">
      <c r="A11" s="49">
        <v>3</v>
      </c>
      <c r="B11" s="49" t="s">
        <v>29</v>
      </c>
    </row>
    <row r="12" spans="1:256" x14ac:dyDescent="0.3">
      <c r="B12" s="49"/>
    </row>
    <row r="13" spans="1:256" x14ac:dyDescent="0.3">
      <c r="A13" s="49">
        <v>4</v>
      </c>
      <c r="B13" s="49" t="s">
        <v>30</v>
      </c>
    </row>
    <row r="14" spans="1:256" hidden="1" x14ac:dyDescent="0.3">
      <c r="A14" s="49">
        <v>8</v>
      </c>
      <c r="B14" s="50" t="s">
        <v>31</v>
      </c>
      <c r="IV14" s="53"/>
    </row>
    <row r="15" spans="1:256" hidden="1" x14ac:dyDescent="0.3">
      <c r="B15" s="51" t="s">
        <v>34</v>
      </c>
    </row>
    <row r="16" spans="1:256" hidden="1" x14ac:dyDescent="0.3">
      <c r="B16" s="51" t="s">
        <v>33</v>
      </c>
    </row>
    <row r="17" spans="1:2" ht="5.25" hidden="1" customHeight="1" x14ac:dyDescent="0.3"/>
    <row r="18" spans="1:2" hidden="1" x14ac:dyDescent="0.3">
      <c r="B18" s="51" t="s">
        <v>35</v>
      </c>
    </row>
    <row r="19" spans="1:2" hidden="1" x14ac:dyDescent="0.3">
      <c r="B19" s="51" t="s">
        <v>32</v>
      </c>
    </row>
    <row r="20" spans="1:2" hidden="1" x14ac:dyDescent="0.3"/>
    <row r="21" spans="1:2" hidden="1" x14ac:dyDescent="0.3">
      <c r="A21" s="49" t="s">
        <v>36</v>
      </c>
    </row>
    <row r="22" spans="1:2" hidden="1" x14ac:dyDescent="0.3">
      <c r="A22" s="49">
        <v>1</v>
      </c>
      <c r="B22" s="50" t="s">
        <v>38</v>
      </c>
    </row>
    <row r="23" spans="1:2" hidden="1" x14ac:dyDescent="0.3">
      <c r="B23" s="50" t="s">
        <v>37</v>
      </c>
    </row>
    <row r="25" spans="1:2" x14ac:dyDescent="0.3">
      <c r="A25" s="49">
        <v>5</v>
      </c>
      <c r="B25" s="50" t="s">
        <v>45</v>
      </c>
    </row>
    <row r="27" spans="1:2" x14ac:dyDescent="0.3">
      <c r="A27" s="49">
        <v>6</v>
      </c>
      <c r="B27" s="50" t="s">
        <v>89</v>
      </c>
    </row>
    <row r="28" spans="1:2" ht="28.2" x14ac:dyDescent="0.3">
      <c r="B28" s="182" t="s">
        <v>94</v>
      </c>
    </row>
    <row r="36" spans="8:8" x14ac:dyDescent="0.3">
      <c r="H36" s="50">
        <f>+$D$36/100*H35</f>
        <v>0</v>
      </c>
    </row>
    <row r="38" spans="8:8" x14ac:dyDescent="0.3">
      <c r="H38" s="50">
        <f>+H35+H36</f>
        <v>0</v>
      </c>
    </row>
    <row r="46" spans="8:8" ht="19.5" customHeight="1" x14ac:dyDescent="0.3"/>
    <row r="49" spans="7:7" ht="19.5" customHeight="1" x14ac:dyDescent="0.3"/>
    <row r="50" spans="7:7" x14ac:dyDescent="0.3">
      <c r="G50" s="50">
        <f>IF($V$50=0,0,($V$50*G46)-G39)</f>
        <v>0</v>
      </c>
    </row>
    <row r="53" spans="7:7" ht="19.5" customHeight="1" x14ac:dyDescent="0.3"/>
  </sheetData>
  <sheetProtection password="C528" sheet="1" objects="1" scenarios="1"/>
  <customSheetViews>
    <customSheetView guid="{F9AD76E4-BA12-48A8-B026-0F4EAD2A2C7C}" scale="75" showPageBreaks="1" showGridLines="0" printArea="1" hiddenRows="1" showRuler="0">
      <selection activeCell="H42" sqref="H42"/>
      <pageMargins left="0.25" right="0.25" top="1.23" bottom="0.42" header="0.5" footer="0.21"/>
      <pageSetup scale="85" orientation="portrait" r:id="rId1"/>
      <headerFooter alignWithMargins="0">
        <oddHeader>&amp;C&amp;"Times New Roman,Bold"&amp;16Milwaukee County Department of Health &amp; Human Services (DHHS)&amp;"Arial,Regular"&amp;10
&amp;"Times New Roman,Bold"&amp;12Billing Instructions</oddHeader>
        <oddFooter>&amp;R&amp;"Times New Roman,Regular"&amp;8Instructions 5/13/04</oddFooter>
      </headerFooter>
    </customSheetView>
  </customSheetViews>
  <phoneticPr fontId="0" type="noConversion"/>
  <pageMargins left="0.25" right="0.25" top="1.23" bottom="0.42" header="0.5" footer="0.21"/>
  <pageSetup scale="85" orientation="portrait" r:id="rId2"/>
  <headerFooter alignWithMargins="0">
    <oddHeader>&amp;C&amp;"Times New Roman,Bold"&amp;16Milwaukee County Department of Health and Human Services (DHHS)&amp;"Arial,Regular"&amp;10
&amp;"Times New Roman,Bold"&amp;12Billing Instructions</oddHeader>
    <oddFooter>&amp;R&amp;"Times New Roman,Regular"&amp;8Instructions 5/13/04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BD230"/>
  <sheetViews>
    <sheetView showGridLines="0" tabSelected="1" zoomScaleNormal="100" workbookViewId="0">
      <pane xSplit="4" ySplit="11" topLeftCell="E12" activePane="bottomRight" state="frozen"/>
      <selection activeCell="E27" sqref="E27"/>
      <selection pane="topRight" activeCell="E27" sqref="E27"/>
      <selection pane="bottomLeft" activeCell="E27" sqref="E27"/>
      <selection pane="bottomRight" activeCell="O20" sqref="O20"/>
    </sheetView>
  </sheetViews>
  <sheetFormatPr defaultColWidth="8.88671875" defaultRowHeight="13.2" x14ac:dyDescent="0.25"/>
  <cols>
    <col min="1" max="2" width="11.109375" style="4" customWidth="1"/>
    <col min="3" max="3" width="2.5546875" style="4" customWidth="1"/>
    <col min="4" max="4" width="4.6640625" style="4" hidden="1" customWidth="1"/>
    <col min="5" max="12" width="8.44140625" style="33" customWidth="1"/>
    <col min="13" max="13" width="9.5546875" style="33" customWidth="1"/>
    <col min="14" max="15" width="8.44140625" style="33" customWidth="1"/>
    <col min="16" max="16" width="9.6640625" style="33" customWidth="1"/>
    <col min="17" max="17" width="8.5546875" style="33" customWidth="1"/>
    <col min="18" max="18" width="9.88671875" style="33" customWidth="1"/>
    <col min="19" max="19" width="11.44140625" style="33" customWidth="1"/>
    <col min="20" max="20" width="10.33203125" style="33" customWidth="1"/>
    <col min="21" max="21" width="11.44140625" style="33" customWidth="1"/>
    <col min="22" max="22" width="10.33203125" style="33" customWidth="1"/>
    <col min="23" max="23" width="9.5546875" style="33" customWidth="1"/>
    <col min="24" max="24" width="11" style="4" customWidth="1"/>
    <col min="25" max="25" width="9.33203125" style="4" customWidth="1"/>
    <col min="26" max="26" width="8.88671875" style="4" hidden="1" customWidth="1"/>
    <col min="27" max="27" width="19.6640625" style="4" hidden="1" customWidth="1"/>
    <col min="28" max="28" width="8.88671875" style="4" hidden="1" customWidth="1"/>
    <col min="29" max="29" width="13.6640625" style="4" hidden="1" customWidth="1"/>
    <col min="30" max="30" width="27.44140625" style="4" hidden="1" customWidth="1"/>
    <col min="31" max="53" width="8.88671875" style="4" hidden="1" customWidth="1"/>
    <col min="54" max="54" width="8.88671875" style="4" customWidth="1"/>
    <col min="55" max="16384" width="8.88671875" style="4"/>
  </cols>
  <sheetData>
    <row r="1" spans="1:56" ht="21" customHeight="1" x14ac:dyDescent="0.25">
      <c r="O1" s="119"/>
      <c r="P1" s="119"/>
      <c r="Q1" s="119"/>
      <c r="R1" s="119"/>
      <c r="S1" s="119"/>
      <c r="T1" s="119"/>
      <c r="U1" s="119"/>
      <c r="V1" s="119"/>
      <c r="W1" s="119"/>
    </row>
    <row r="2" spans="1:56" s="6" customFormat="1" ht="23.25" customHeight="1" x14ac:dyDescent="0.3">
      <c r="A2" s="5" t="s">
        <v>0</v>
      </c>
      <c r="B2" s="213"/>
      <c r="C2" s="213"/>
      <c r="D2" s="213"/>
      <c r="E2" s="213"/>
      <c r="F2" s="213"/>
      <c r="G2" s="213"/>
      <c r="H2" s="213"/>
      <c r="I2" s="213"/>
      <c r="J2" s="120"/>
      <c r="K2" s="199">
        <f>month!B1</f>
        <v>2026</v>
      </c>
      <c r="L2" s="120"/>
      <c r="M2" s="120"/>
      <c r="N2" s="120"/>
      <c r="O2" s="111"/>
      <c r="P2" s="121"/>
      <c r="Q2" s="121"/>
      <c r="R2" s="122"/>
      <c r="S2" s="122"/>
      <c r="T2" s="124" t="s">
        <v>1</v>
      </c>
      <c r="U2" s="122"/>
      <c r="V2" s="122"/>
      <c r="W2" s="122"/>
      <c r="Y2" s="7"/>
    </row>
    <row r="3" spans="1:56" s="6" customFormat="1" ht="21.75" customHeight="1" x14ac:dyDescent="0.3">
      <c r="A3" s="5" t="s">
        <v>49</v>
      </c>
      <c r="B3" s="214"/>
      <c r="C3" s="214"/>
      <c r="D3" s="214"/>
      <c r="E3" s="214"/>
      <c r="F3" s="214"/>
      <c r="G3" s="214"/>
      <c r="H3" s="214"/>
      <c r="I3" s="214"/>
      <c r="J3" s="123"/>
      <c r="K3" s="123"/>
      <c r="L3" s="123"/>
      <c r="M3" s="123"/>
      <c r="N3" s="123"/>
      <c r="O3" s="124"/>
      <c r="P3" s="121"/>
      <c r="Q3" s="121"/>
      <c r="R3" s="121"/>
      <c r="S3" s="121"/>
      <c r="T3" s="121"/>
      <c r="U3" s="121"/>
      <c r="V3" s="121"/>
      <c r="W3" s="121"/>
    </row>
    <row r="4" spans="1:56" s="6" customFormat="1" ht="21.75" customHeight="1" x14ac:dyDescent="0.3">
      <c r="A4" s="5" t="s">
        <v>4</v>
      </c>
      <c r="B4" s="214"/>
      <c r="C4" s="214"/>
      <c r="D4" s="214"/>
      <c r="E4" s="214"/>
      <c r="F4" s="214"/>
      <c r="G4" s="214"/>
      <c r="H4" s="214"/>
      <c r="I4" s="214"/>
      <c r="J4" s="120"/>
      <c r="K4" s="120"/>
      <c r="L4" s="120"/>
      <c r="M4" s="120"/>
      <c r="N4" s="120"/>
      <c r="O4" s="111"/>
      <c r="P4" s="111"/>
      <c r="Q4" s="111"/>
      <c r="R4" s="111"/>
      <c r="S4" s="125"/>
      <c r="T4" s="140" t="s">
        <v>2</v>
      </c>
      <c r="U4" s="223">
        <v>0</v>
      </c>
      <c r="V4" s="223"/>
      <c r="W4" s="223"/>
      <c r="X4" s="47"/>
      <c r="Y4" s="10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</row>
    <row r="5" spans="1:56" s="6" customFormat="1" ht="19.5" customHeight="1" x14ac:dyDescent="0.3">
      <c r="A5" s="5" t="s">
        <v>51</v>
      </c>
      <c r="B5" s="214" t="s">
        <v>86</v>
      </c>
      <c r="C5" s="214"/>
      <c r="D5" s="214"/>
      <c r="E5" s="214"/>
      <c r="F5" s="214"/>
      <c r="G5" s="214"/>
      <c r="H5" s="214"/>
      <c r="I5" s="214"/>
      <c r="J5" s="123"/>
      <c r="K5" s="123"/>
      <c r="L5" s="123"/>
      <c r="M5" s="123"/>
      <c r="N5" s="123"/>
      <c r="O5" s="111"/>
      <c r="P5" s="111"/>
      <c r="Q5" s="111"/>
      <c r="R5" s="111"/>
      <c r="S5" s="126"/>
      <c r="T5" s="226" t="s">
        <v>3</v>
      </c>
      <c r="U5" s="226"/>
      <c r="V5" s="141"/>
      <c r="W5" s="141"/>
      <c r="X5" s="47"/>
      <c r="Y5" s="11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</row>
    <row r="6" spans="1:56" s="6" customFormat="1" ht="18" customHeight="1" x14ac:dyDescent="0.3">
      <c r="A6" s="9" t="s">
        <v>117</v>
      </c>
      <c r="E6" s="111"/>
      <c r="F6" s="123"/>
      <c r="G6" s="123"/>
      <c r="H6" s="225" t="s">
        <v>78</v>
      </c>
      <c r="I6" s="225"/>
      <c r="J6" s="123"/>
      <c r="K6" s="123"/>
      <c r="L6" s="123"/>
      <c r="M6" s="123"/>
      <c r="N6" s="123"/>
      <c r="O6" s="111"/>
      <c r="P6" s="111"/>
      <c r="Q6" s="111"/>
      <c r="R6" s="111"/>
      <c r="S6" s="127"/>
      <c r="T6" s="124" t="s">
        <v>23</v>
      </c>
      <c r="U6" s="224" t="s">
        <v>87</v>
      </c>
      <c r="V6" s="224"/>
      <c r="W6" s="224"/>
      <c r="X6" s="47"/>
      <c r="Y6" s="12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</row>
    <row r="7" spans="1:56" s="6" customFormat="1" ht="13.5" customHeight="1" x14ac:dyDescent="0.3">
      <c r="A7" s="5" t="s">
        <v>5</v>
      </c>
      <c r="B7" s="215"/>
      <c r="C7" s="215"/>
      <c r="D7" s="215"/>
      <c r="E7" s="215"/>
      <c r="F7" s="215"/>
      <c r="G7" s="215"/>
      <c r="H7" s="112"/>
      <c r="I7" s="123"/>
      <c r="J7" s="123"/>
      <c r="K7" s="123"/>
      <c r="L7" s="123"/>
      <c r="M7" s="123"/>
      <c r="N7" s="123"/>
      <c r="O7" s="111"/>
      <c r="P7" s="111"/>
      <c r="Q7" s="111"/>
      <c r="R7" s="111"/>
      <c r="S7" s="128"/>
      <c r="T7" s="140" t="s">
        <v>50</v>
      </c>
      <c r="U7" s="227">
        <v>1234567890</v>
      </c>
      <c r="V7" s="227"/>
      <c r="W7" s="22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</row>
    <row r="8" spans="1:56" s="6" customFormat="1" ht="18.75" customHeight="1" x14ac:dyDescent="0.3">
      <c r="B8" s="5" t="s">
        <v>74</v>
      </c>
      <c r="C8" s="5"/>
      <c r="D8" s="5"/>
      <c r="E8" s="112" t="s">
        <v>75</v>
      </c>
      <c r="F8" s="112"/>
      <c r="G8" s="111"/>
      <c r="H8" s="112"/>
      <c r="I8" s="123"/>
      <c r="J8" s="123"/>
      <c r="K8" s="123"/>
      <c r="L8" s="123"/>
      <c r="M8" s="123"/>
      <c r="N8" s="123"/>
      <c r="O8" s="111"/>
      <c r="P8" s="111"/>
      <c r="Q8" s="111"/>
      <c r="R8" s="111"/>
      <c r="S8" s="128"/>
      <c r="T8" s="140" t="s">
        <v>39</v>
      </c>
      <c r="U8" s="228">
        <v>1234567890</v>
      </c>
      <c r="V8" s="228"/>
      <c r="W8" s="228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</row>
    <row r="9" spans="1:56" ht="14.25" customHeight="1" x14ac:dyDescent="0.25">
      <c r="A9" s="86" t="s">
        <v>73</v>
      </c>
      <c r="L9" s="209"/>
      <c r="M9" s="209"/>
      <c r="N9" s="209"/>
      <c r="O9" s="210"/>
      <c r="P9" s="210"/>
      <c r="Q9" s="210"/>
      <c r="R9" s="119"/>
      <c r="S9" s="119"/>
      <c r="T9" s="119"/>
      <c r="U9" s="80"/>
      <c r="V9" s="80"/>
      <c r="W9" s="80"/>
      <c r="Y9" s="14"/>
      <c r="BD9" s="4" t="s">
        <v>97</v>
      </c>
    </row>
    <row r="10" spans="1:56" ht="16.2" x14ac:dyDescent="0.35">
      <c r="A10" s="15" t="s">
        <v>10</v>
      </c>
      <c r="O10" s="119"/>
      <c r="P10" s="119"/>
      <c r="Q10" s="119"/>
      <c r="R10" s="119"/>
      <c r="S10" s="119"/>
      <c r="T10" s="119"/>
      <c r="U10" s="119"/>
      <c r="V10" s="119"/>
      <c r="W10" s="119"/>
      <c r="Y10" s="14"/>
      <c r="BD10" s="4">
        <f>+AK60-AH60+1</f>
        <v>12</v>
      </c>
    </row>
    <row r="11" spans="1:56" ht="40.200000000000003" x14ac:dyDescent="0.3">
      <c r="A11" s="221" t="s">
        <v>52</v>
      </c>
      <c r="B11" s="222"/>
      <c r="C11" s="17"/>
      <c r="D11" s="18">
        <v>1</v>
      </c>
      <c r="E11" s="206" t="str">
        <f>CONCATENATE( $AA45, "  ", "Units")</f>
        <v>January  Units</v>
      </c>
      <c r="F11" s="206" t="str">
        <f>CONCATENATE( $AA46, "  ", "Units")</f>
        <v>February  Units</v>
      </c>
      <c r="G11" s="206" t="str">
        <f>CONCATENATE( $AA47, "  ", "Units")</f>
        <v>March  Units</v>
      </c>
      <c r="H11" s="206" t="str">
        <f>CONCATENATE( $AA48, "  ", "Units")</f>
        <v>April  Units</v>
      </c>
      <c r="I11" s="206" t="str">
        <f>CONCATENATE( $AA49, "  ", "Units")</f>
        <v>May  Units</v>
      </c>
      <c r="J11" s="206" t="str">
        <f>CONCATENATE( $AA50, "  ", "Units")</f>
        <v>June  Units</v>
      </c>
      <c r="K11" s="206" t="str">
        <f>CONCATENATE( $AA51, "  ", "Units")</f>
        <v>July  Units</v>
      </c>
      <c r="L11" s="206" t="str">
        <f>CONCATENATE( $AA52, "  ", "Units")</f>
        <v>August  Units</v>
      </c>
      <c r="M11" s="206" t="str">
        <f>CONCATENATE( $AA53, "  ", "Units")</f>
        <v>September  Units</v>
      </c>
      <c r="N11" s="206" t="str">
        <f>CONCATENATE( $AA54, "  ", "Units")</f>
        <v>October  Units</v>
      </c>
      <c r="O11" s="206" t="str">
        <f>CONCATENATE( $AA55, "  ", "Units")</f>
        <v>November  Units</v>
      </c>
      <c r="P11" s="206" t="str">
        <f>CONCATENATE( $AA56, "  ", "Units")</f>
        <v>December  Units</v>
      </c>
      <c r="Q11" s="129" t="s">
        <v>60</v>
      </c>
      <c r="R11" s="129" t="s">
        <v>65</v>
      </c>
      <c r="S11" s="129" t="s">
        <v>66</v>
      </c>
      <c r="T11" s="129" t="s">
        <v>67</v>
      </c>
      <c r="U11" s="129" t="s">
        <v>64</v>
      </c>
      <c r="V11" s="142" t="s">
        <v>63</v>
      </c>
      <c r="W11" s="129" t="s">
        <v>61</v>
      </c>
      <c r="X11" s="19" t="s">
        <v>9</v>
      </c>
      <c r="Y11" s="19" t="str">
        <f>VLOOKUP(D11,D11:Q11,AB58+1)</f>
        <v>January  Units</v>
      </c>
      <c r="BB11" s="4" t="s">
        <v>95</v>
      </c>
      <c r="BC11" s="4" t="s">
        <v>96</v>
      </c>
      <c r="BD11" s="204" t="s">
        <v>98</v>
      </c>
    </row>
    <row r="12" spans="1:56" ht="15.6" x14ac:dyDescent="0.3">
      <c r="A12" s="221"/>
      <c r="B12" s="222"/>
      <c r="C12" s="65"/>
      <c r="D12" s="18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30"/>
      <c r="P12" s="130"/>
      <c r="Q12" s="131"/>
      <c r="R12" s="132"/>
      <c r="S12" s="132"/>
      <c r="T12" s="132"/>
      <c r="U12" s="132"/>
      <c r="V12" s="143"/>
      <c r="W12" s="143"/>
      <c r="X12" s="22" t="s">
        <v>6</v>
      </c>
      <c r="Y12" s="22" t="s">
        <v>6</v>
      </c>
    </row>
    <row r="13" spans="1:56" s="95" customFormat="1" ht="15.6" x14ac:dyDescent="0.3">
      <c r="A13" s="217" t="s">
        <v>71</v>
      </c>
      <c r="B13" s="218"/>
      <c r="C13" s="97"/>
      <c r="D13" s="96">
        <v>1</v>
      </c>
      <c r="E13" s="185">
        <v>0</v>
      </c>
      <c r="F13" s="185">
        <v>0</v>
      </c>
      <c r="G13" s="185">
        <v>0</v>
      </c>
      <c r="H13" s="185">
        <v>0</v>
      </c>
      <c r="I13" s="185">
        <v>0</v>
      </c>
      <c r="J13" s="185">
        <v>0</v>
      </c>
      <c r="K13" s="185">
        <v>0</v>
      </c>
      <c r="L13" s="185"/>
      <c r="M13" s="185">
        <v>0</v>
      </c>
      <c r="N13" s="185">
        <v>0</v>
      </c>
      <c r="O13" s="185">
        <v>0</v>
      </c>
      <c r="P13" s="185">
        <v>0</v>
      </c>
      <c r="Q13" s="185">
        <v>0</v>
      </c>
      <c r="R13" s="79">
        <f>SUM(E13:Q13)</f>
        <v>0</v>
      </c>
      <c r="S13" s="79">
        <f t="shared" ref="S13:S33" si="0">R13*W13</f>
        <v>0</v>
      </c>
      <c r="T13" s="79">
        <f>V13-R13</f>
        <v>0</v>
      </c>
      <c r="U13" s="188">
        <f>X13-S13</f>
        <v>0</v>
      </c>
      <c r="V13" s="200">
        <v>0</v>
      </c>
      <c r="W13" s="166">
        <v>0</v>
      </c>
      <c r="X13" s="207">
        <f>V13*W13</f>
        <v>0</v>
      </c>
      <c r="Y13" s="81">
        <f t="shared" ref="Y13:Y34" si="1">VLOOKUP(D13,$D$13:$Q$34,$AB$58+1)</f>
        <v>0</v>
      </c>
      <c r="BB13" s="201" t="str">
        <f>IF(V13&gt;0.1,+Y13/V13, "Budget units missing")</f>
        <v>Budget units missing</v>
      </c>
      <c r="BC13" s="201" t="str">
        <f>IF(V13&gt;0.1,+R13/V13, "Budget units missing")</f>
        <v>Budget units missing</v>
      </c>
      <c r="BD13" s="201">
        <f>IF(V13&gt;0.1,IF((AB58-AH60+1)/$BD$10&gt;BC13, "OK",BC13-(AB58-AH60+1)/$BD$10),0)</f>
        <v>0</v>
      </c>
    </row>
    <row r="14" spans="1:56" s="95" customFormat="1" ht="15.6" x14ac:dyDescent="0.3">
      <c r="A14" s="217" t="s">
        <v>71</v>
      </c>
      <c r="B14" s="218"/>
      <c r="C14" s="97"/>
      <c r="D14" s="96">
        <v>2</v>
      </c>
      <c r="E14" s="185">
        <v>0</v>
      </c>
      <c r="F14" s="185">
        <v>0</v>
      </c>
      <c r="G14" s="185">
        <v>0</v>
      </c>
      <c r="H14" s="185">
        <v>0</v>
      </c>
      <c r="I14" s="185">
        <v>0</v>
      </c>
      <c r="J14" s="185">
        <v>0</v>
      </c>
      <c r="K14" s="185"/>
      <c r="L14" s="185"/>
      <c r="M14" s="185">
        <v>0</v>
      </c>
      <c r="N14" s="185">
        <v>0</v>
      </c>
      <c r="O14" s="185">
        <v>0</v>
      </c>
      <c r="P14" s="185">
        <v>0</v>
      </c>
      <c r="Q14" s="185">
        <v>0</v>
      </c>
      <c r="R14" s="79">
        <f t="shared" ref="R14:R36" si="2">SUM(E14:Q14)</f>
        <v>0</v>
      </c>
      <c r="S14" s="79">
        <f t="shared" si="0"/>
        <v>0</v>
      </c>
      <c r="T14" s="79">
        <f t="shared" ref="T14:T33" si="3">V14-R14</f>
        <v>0</v>
      </c>
      <c r="U14" s="188">
        <f t="shared" ref="U14:U33" si="4">X14-S14</f>
        <v>0</v>
      </c>
      <c r="V14" s="207">
        <v>0</v>
      </c>
      <c r="W14" s="208">
        <v>0</v>
      </c>
      <c r="X14" s="207">
        <f t="shared" ref="X14:X33" si="5">V14*W14</f>
        <v>0</v>
      </c>
      <c r="Y14" s="81">
        <f t="shared" si="1"/>
        <v>0</v>
      </c>
      <c r="BB14" s="201" t="str">
        <f t="shared" ref="BB14:BB33" si="6">IF(V14&gt;0.1,+Y14/V14, "Budget units missing")</f>
        <v>Budget units missing</v>
      </c>
      <c r="BC14" s="201" t="str">
        <f t="shared" ref="BC14:BC33" si="7">IF(V14&gt;0.1,+R14/V14, "Budget units missing")</f>
        <v>Budget units missing</v>
      </c>
      <c r="BD14" s="201">
        <f t="shared" ref="BD14:BD33" si="8">IF(V14&gt;0.1,IF((AB59-AH61+1)/$BD$10&gt;BC14, "OK",BC14-(AB59-AH61+1)/$BD$10),0)</f>
        <v>0</v>
      </c>
    </row>
    <row r="15" spans="1:56" ht="15.6" x14ac:dyDescent="0.3">
      <c r="A15" s="211" t="s">
        <v>71</v>
      </c>
      <c r="B15" s="212"/>
      <c r="C15" s="65"/>
      <c r="D15" s="18">
        <v>3</v>
      </c>
      <c r="E15" s="185">
        <v>0</v>
      </c>
      <c r="F15" s="185">
        <v>0</v>
      </c>
      <c r="G15" s="185">
        <v>0</v>
      </c>
      <c r="H15" s="185">
        <v>0</v>
      </c>
      <c r="I15" s="185">
        <v>0</v>
      </c>
      <c r="J15" s="185">
        <v>0</v>
      </c>
      <c r="K15" s="185">
        <v>0</v>
      </c>
      <c r="L15" s="185">
        <v>0</v>
      </c>
      <c r="M15" s="185">
        <v>0</v>
      </c>
      <c r="N15" s="185">
        <v>0</v>
      </c>
      <c r="O15" s="185">
        <v>0</v>
      </c>
      <c r="P15" s="185">
        <v>0</v>
      </c>
      <c r="Q15" s="185">
        <v>0</v>
      </c>
      <c r="R15" s="79">
        <f t="shared" si="2"/>
        <v>0</v>
      </c>
      <c r="S15" s="79">
        <f t="shared" si="0"/>
        <v>0</v>
      </c>
      <c r="T15" s="79">
        <f t="shared" si="3"/>
        <v>0</v>
      </c>
      <c r="U15" s="188">
        <f t="shared" si="4"/>
        <v>0</v>
      </c>
      <c r="V15" s="207">
        <v>0</v>
      </c>
      <c r="W15" s="208">
        <v>0</v>
      </c>
      <c r="X15" s="207">
        <f t="shared" si="5"/>
        <v>0</v>
      </c>
      <c r="Y15" s="2">
        <f t="shared" si="1"/>
        <v>0</v>
      </c>
      <c r="BB15" s="201" t="str">
        <f t="shared" si="6"/>
        <v>Budget units missing</v>
      </c>
      <c r="BC15" s="201" t="str">
        <f t="shared" si="7"/>
        <v>Budget units missing</v>
      </c>
      <c r="BD15" s="201">
        <f t="shared" si="8"/>
        <v>0</v>
      </c>
    </row>
    <row r="16" spans="1:56" ht="15.6" x14ac:dyDescent="0.3">
      <c r="A16" s="211" t="s">
        <v>71</v>
      </c>
      <c r="B16" s="212"/>
      <c r="C16" s="66"/>
      <c r="D16" s="25">
        <v>4</v>
      </c>
      <c r="E16" s="185">
        <v>0</v>
      </c>
      <c r="F16" s="185">
        <v>0</v>
      </c>
      <c r="G16" s="185">
        <v>0</v>
      </c>
      <c r="H16" s="185">
        <v>0</v>
      </c>
      <c r="I16" s="185">
        <v>0</v>
      </c>
      <c r="J16" s="185">
        <v>0</v>
      </c>
      <c r="K16" s="185">
        <v>0</v>
      </c>
      <c r="L16" s="185">
        <v>0</v>
      </c>
      <c r="M16" s="185">
        <v>0</v>
      </c>
      <c r="N16" s="185">
        <v>0</v>
      </c>
      <c r="O16" s="185">
        <v>0</v>
      </c>
      <c r="P16" s="185">
        <v>0</v>
      </c>
      <c r="Q16" s="185">
        <v>0</v>
      </c>
      <c r="R16" s="79">
        <f t="shared" si="2"/>
        <v>0</v>
      </c>
      <c r="S16" s="79">
        <f t="shared" si="0"/>
        <v>0</v>
      </c>
      <c r="T16" s="79">
        <f t="shared" si="3"/>
        <v>0</v>
      </c>
      <c r="U16" s="188">
        <f t="shared" si="4"/>
        <v>0</v>
      </c>
      <c r="V16" s="207">
        <v>0</v>
      </c>
      <c r="W16" s="208">
        <v>0</v>
      </c>
      <c r="X16" s="207">
        <f t="shared" si="5"/>
        <v>0</v>
      </c>
      <c r="Y16" s="2">
        <f t="shared" si="1"/>
        <v>0</v>
      </c>
      <c r="BB16" s="201" t="str">
        <f t="shared" si="6"/>
        <v>Budget units missing</v>
      </c>
      <c r="BC16" s="201" t="str">
        <f t="shared" si="7"/>
        <v>Budget units missing</v>
      </c>
      <c r="BD16" s="201">
        <f t="shared" si="8"/>
        <v>0</v>
      </c>
    </row>
    <row r="17" spans="1:56" ht="15.6" x14ac:dyDescent="0.3">
      <c r="A17" s="211" t="s">
        <v>71</v>
      </c>
      <c r="B17" s="212"/>
      <c r="C17" s="65"/>
      <c r="D17" s="18">
        <v>5</v>
      </c>
      <c r="E17" s="185">
        <v>0</v>
      </c>
      <c r="F17" s="185">
        <v>0</v>
      </c>
      <c r="G17" s="185">
        <v>0</v>
      </c>
      <c r="H17" s="185">
        <v>0</v>
      </c>
      <c r="I17" s="185">
        <v>0</v>
      </c>
      <c r="J17" s="185">
        <v>0</v>
      </c>
      <c r="K17" s="185">
        <v>0</v>
      </c>
      <c r="L17" s="185">
        <v>0</v>
      </c>
      <c r="M17" s="185">
        <v>0</v>
      </c>
      <c r="N17" s="185">
        <v>0</v>
      </c>
      <c r="O17" s="185">
        <v>0</v>
      </c>
      <c r="P17" s="185">
        <v>0</v>
      </c>
      <c r="Q17" s="185">
        <v>0</v>
      </c>
      <c r="R17" s="79">
        <f t="shared" si="2"/>
        <v>0</v>
      </c>
      <c r="S17" s="79">
        <f t="shared" si="0"/>
        <v>0</v>
      </c>
      <c r="T17" s="79">
        <f t="shared" si="3"/>
        <v>0</v>
      </c>
      <c r="U17" s="188">
        <f t="shared" si="4"/>
        <v>0</v>
      </c>
      <c r="V17" s="207">
        <v>0</v>
      </c>
      <c r="W17" s="208">
        <v>0</v>
      </c>
      <c r="X17" s="207">
        <f t="shared" si="5"/>
        <v>0</v>
      </c>
      <c r="Y17" s="2">
        <f t="shared" si="1"/>
        <v>0</v>
      </c>
      <c r="BB17" s="201" t="str">
        <f t="shared" si="6"/>
        <v>Budget units missing</v>
      </c>
      <c r="BC17" s="201" t="str">
        <f t="shared" si="7"/>
        <v>Budget units missing</v>
      </c>
      <c r="BD17" s="201">
        <f t="shared" si="8"/>
        <v>0</v>
      </c>
    </row>
    <row r="18" spans="1:56" ht="15.6" x14ac:dyDescent="0.3">
      <c r="A18" s="211" t="s">
        <v>71</v>
      </c>
      <c r="B18" s="212"/>
      <c r="C18" s="65"/>
      <c r="D18" s="18">
        <v>6</v>
      </c>
      <c r="E18" s="185">
        <v>0</v>
      </c>
      <c r="F18" s="185">
        <v>0</v>
      </c>
      <c r="G18" s="185">
        <v>0</v>
      </c>
      <c r="H18" s="185">
        <v>0</v>
      </c>
      <c r="I18" s="185">
        <v>0</v>
      </c>
      <c r="J18" s="185">
        <v>0</v>
      </c>
      <c r="K18" s="185">
        <v>0</v>
      </c>
      <c r="L18" s="185">
        <v>0</v>
      </c>
      <c r="M18" s="185">
        <v>0</v>
      </c>
      <c r="N18" s="185">
        <v>0</v>
      </c>
      <c r="O18" s="185">
        <v>0</v>
      </c>
      <c r="P18" s="185">
        <v>0</v>
      </c>
      <c r="Q18" s="185">
        <v>0</v>
      </c>
      <c r="R18" s="79">
        <f t="shared" si="2"/>
        <v>0</v>
      </c>
      <c r="S18" s="79">
        <f t="shared" si="0"/>
        <v>0</v>
      </c>
      <c r="T18" s="79">
        <f t="shared" si="3"/>
        <v>0</v>
      </c>
      <c r="U18" s="188">
        <f t="shared" si="4"/>
        <v>0</v>
      </c>
      <c r="V18" s="207">
        <v>0</v>
      </c>
      <c r="W18" s="208">
        <v>0</v>
      </c>
      <c r="X18" s="207">
        <f t="shared" si="5"/>
        <v>0</v>
      </c>
      <c r="Y18" s="2">
        <f t="shared" si="1"/>
        <v>0</v>
      </c>
      <c r="BB18" s="201" t="str">
        <f t="shared" si="6"/>
        <v>Budget units missing</v>
      </c>
      <c r="BC18" s="201" t="str">
        <f t="shared" si="7"/>
        <v>Budget units missing</v>
      </c>
      <c r="BD18" s="201">
        <f t="shared" si="8"/>
        <v>0</v>
      </c>
    </row>
    <row r="19" spans="1:56" ht="15.6" x14ac:dyDescent="0.3">
      <c r="A19" s="211" t="s">
        <v>71</v>
      </c>
      <c r="B19" s="212"/>
      <c r="C19" s="65"/>
      <c r="D19" s="18">
        <v>7</v>
      </c>
      <c r="E19" s="185">
        <v>0</v>
      </c>
      <c r="F19" s="185">
        <v>0</v>
      </c>
      <c r="G19" s="185">
        <v>0</v>
      </c>
      <c r="H19" s="185">
        <v>0</v>
      </c>
      <c r="I19" s="185">
        <v>0</v>
      </c>
      <c r="J19" s="185">
        <v>0</v>
      </c>
      <c r="K19" s="185">
        <v>0</v>
      </c>
      <c r="L19" s="185">
        <v>0</v>
      </c>
      <c r="M19" s="185">
        <v>0</v>
      </c>
      <c r="N19" s="185">
        <v>0</v>
      </c>
      <c r="O19" s="185">
        <v>0</v>
      </c>
      <c r="P19" s="185">
        <v>0</v>
      </c>
      <c r="Q19" s="185">
        <v>0</v>
      </c>
      <c r="R19" s="79">
        <f t="shared" si="2"/>
        <v>0</v>
      </c>
      <c r="S19" s="79">
        <f t="shared" si="0"/>
        <v>0</v>
      </c>
      <c r="T19" s="79">
        <f t="shared" si="3"/>
        <v>0</v>
      </c>
      <c r="U19" s="188">
        <f t="shared" si="4"/>
        <v>0</v>
      </c>
      <c r="V19" s="207">
        <v>0</v>
      </c>
      <c r="W19" s="208">
        <v>0</v>
      </c>
      <c r="X19" s="207">
        <f t="shared" si="5"/>
        <v>0</v>
      </c>
      <c r="Y19" s="2">
        <f t="shared" si="1"/>
        <v>0</v>
      </c>
      <c r="BB19" s="201" t="str">
        <f t="shared" si="6"/>
        <v>Budget units missing</v>
      </c>
      <c r="BC19" s="201" t="str">
        <f t="shared" si="7"/>
        <v>Budget units missing</v>
      </c>
      <c r="BD19" s="201">
        <f t="shared" si="8"/>
        <v>0</v>
      </c>
    </row>
    <row r="20" spans="1:56" ht="15.6" x14ac:dyDescent="0.3">
      <c r="A20" s="211" t="s">
        <v>71</v>
      </c>
      <c r="B20" s="212"/>
      <c r="C20" s="65"/>
      <c r="D20" s="18">
        <v>8</v>
      </c>
      <c r="E20" s="185">
        <v>0</v>
      </c>
      <c r="F20" s="185">
        <v>0</v>
      </c>
      <c r="G20" s="185">
        <v>0</v>
      </c>
      <c r="H20" s="185">
        <v>0</v>
      </c>
      <c r="I20" s="185">
        <v>0</v>
      </c>
      <c r="J20" s="185">
        <v>0</v>
      </c>
      <c r="K20" s="185">
        <v>0</v>
      </c>
      <c r="L20" s="185">
        <v>0</v>
      </c>
      <c r="M20" s="185">
        <v>0</v>
      </c>
      <c r="N20" s="185">
        <v>0</v>
      </c>
      <c r="O20" s="185">
        <v>0</v>
      </c>
      <c r="P20" s="185">
        <v>0</v>
      </c>
      <c r="Q20" s="185">
        <v>0</v>
      </c>
      <c r="R20" s="79">
        <f t="shared" si="2"/>
        <v>0</v>
      </c>
      <c r="S20" s="79">
        <f t="shared" si="0"/>
        <v>0</v>
      </c>
      <c r="T20" s="79">
        <f t="shared" si="3"/>
        <v>0</v>
      </c>
      <c r="U20" s="188">
        <f t="shared" si="4"/>
        <v>0</v>
      </c>
      <c r="V20" s="207">
        <v>0</v>
      </c>
      <c r="W20" s="208">
        <v>0</v>
      </c>
      <c r="X20" s="207">
        <f t="shared" si="5"/>
        <v>0</v>
      </c>
      <c r="Y20" s="2">
        <f t="shared" si="1"/>
        <v>0</v>
      </c>
      <c r="BB20" s="201" t="str">
        <f t="shared" si="6"/>
        <v>Budget units missing</v>
      </c>
      <c r="BC20" s="201" t="str">
        <f t="shared" si="7"/>
        <v>Budget units missing</v>
      </c>
      <c r="BD20" s="201">
        <f t="shared" si="8"/>
        <v>0</v>
      </c>
    </row>
    <row r="21" spans="1:56" ht="15.6" x14ac:dyDescent="0.3">
      <c r="A21" s="211" t="s">
        <v>71</v>
      </c>
      <c r="B21" s="212"/>
      <c r="C21" s="65"/>
      <c r="D21" s="18">
        <v>9</v>
      </c>
      <c r="E21" s="185">
        <v>0</v>
      </c>
      <c r="F21" s="185">
        <v>0</v>
      </c>
      <c r="G21" s="185">
        <v>0</v>
      </c>
      <c r="H21" s="185">
        <v>0</v>
      </c>
      <c r="I21" s="185">
        <v>0</v>
      </c>
      <c r="J21" s="185">
        <v>0</v>
      </c>
      <c r="K21" s="185">
        <v>0</v>
      </c>
      <c r="L21" s="185">
        <v>0</v>
      </c>
      <c r="M21" s="185">
        <v>0</v>
      </c>
      <c r="N21" s="185">
        <v>0</v>
      </c>
      <c r="O21" s="185">
        <v>0</v>
      </c>
      <c r="P21" s="185">
        <v>0</v>
      </c>
      <c r="Q21" s="185">
        <v>0</v>
      </c>
      <c r="R21" s="79">
        <f t="shared" si="2"/>
        <v>0</v>
      </c>
      <c r="S21" s="79">
        <f t="shared" si="0"/>
        <v>0</v>
      </c>
      <c r="T21" s="79">
        <f t="shared" si="3"/>
        <v>0</v>
      </c>
      <c r="U21" s="188">
        <f t="shared" si="4"/>
        <v>0</v>
      </c>
      <c r="V21" s="207">
        <v>0</v>
      </c>
      <c r="W21" s="208"/>
      <c r="X21" s="207">
        <f t="shared" si="5"/>
        <v>0</v>
      </c>
      <c r="Y21" s="2">
        <f t="shared" si="1"/>
        <v>0</v>
      </c>
      <c r="BB21" s="201" t="str">
        <f t="shared" si="6"/>
        <v>Budget units missing</v>
      </c>
      <c r="BC21" s="201" t="str">
        <f t="shared" si="7"/>
        <v>Budget units missing</v>
      </c>
      <c r="BD21" s="201">
        <f t="shared" si="8"/>
        <v>0</v>
      </c>
    </row>
    <row r="22" spans="1:56" ht="15.6" x14ac:dyDescent="0.3">
      <c r="A22" s="211" t="s">
        <v>71</v>
      </c>
      <c r="B22" s="212"/>
      <c r="C22" s="65"/>
      <c r="D22" s="18">
        <v>10</v>
      </c>
      <c r="E22" s="185">
        <v>0</v>
      </c>
      <c r="F22" s="185">
        <v>0</v>
      </c>
      <c r="G22" s="185">
        <v>0</v>
      </c>
      <c r="H22" s="185">
        <v>0</v>
      </c>
      <c r="I22" s="185">
        <v>0</v>
      </c>
      <c r="J22" s="185">
        <v>0</v>
      </c>
      <c r="K22" s="185">
        <v>0</v>
      </c>
      <c r="L22" s="185">
        <v>0</v>
      </c>
      <c r="M22" s="185">
        <v>0</v>
      </c>
      <c r="N22" s="185">
        <v>0</v>
      </c>
      <c r="O22" s="185">
        <v>0</v>
      </c>
      <c r="P22" s="185">
        <v>0</v>
      </c>
      <c r="Q22" s="185">
        <v>0</v>
      </c>
      <c r="R22" s="79">
        <f t="shared" si="2"/>
        <v>0</v>
      </c>
      <c r="S22" s="79">
        <f t="shared" si="0"/>
        <v>0</v>
      </c>
      <c r="T22" s="79">
        <f t="shared" si="3"/>
        <v>0</v>
      </c>
      <c r="U22" s="188">
        <f t="shared" si="4"/>
        <v>0</v>
      </c>
      <c r="V22" s="207">
        <v>0</v>
      </c>
      <c r="W22" s="208">
        <v>0</v>
      </c>
      <c r="X22" s="207">
        <f t="shared" si="5"/>
        <v>0</v>
      </c>
      <c r="Y22" s="2">
        <f t="shared" si="1"/>
        <v>0</v>
      </c>
      <c r="BB22" s="201" t="str">
        <f t="shared" si="6"/>
        <v>Budget units missing</v>
      </c>
      <c r="BC22" s="201" t="str">
        <f t="shared" si="7"/>
        <v>Budget units missing</v>
      </c>
      <c r="BD22" s="201">
        <f t="shared" si="8"/>
        <v>0</v>
      </c>
    </row>
    <row r="23" spans="1:56" ht="15.6" x14ac:dyDescent="0.3">
      <c r="A23" s="211" t="s">
        <v>71</v>
      </c>
      <c r="B23" s="212"/>
      <c r="C23" s="65"/>
      <c r="D23" s="18">
        <v>11</v>
      </c>
      <c r="E23" s="185">
        <v>0</v>
      </c>
      <c r="F23" s="185">
        <v>0</v>
      </c>
      <c r="G23" s="185">
        <v>0</v>
      </c>
      <c r="H23" s="185">
        <v>0</v>
      </c>
      <c r="I23" s="185">
        <v>0</v>
      </c>
      <c r="J23" s="185">
        <v>0</v>
      </c>
      <c r="K23" s="185">
        <v>0</v>
      </c>
      <c r="L23" s="185">
        <v>0</v>
      </c>
      <c r="M23" s="185">
        <v>0</v>
      </c>
      <c r="N23" s="185">
        <v>0</v>
      </c>
      <c r="O23" s="185">
        <v>0</v>
      </c>
      <c r="P23" s="185">
        <v>0</v>
      </c>
      <c r="Q23" s="185">
        <v>0</v>
      </c>
      <c r="R23" s="79">
        <f t="shared" si="2"/>
        <v>0</v>
      </c>
      <c r="S23" s="79">
        <f t="shared" si="0"/>
        <v>0</v>
      </c>
      <c r="T23" s="79">
        <f t="shared" si="3"/>
        <v>0</v>
      </c>
      <c r="U23" s="188">
        <f t="shared" si="4"/>
        <v>0</v>
      </c>
      <c r="V23" s="207">
        <v>0</v>
      </c>
      <c r="W23" s="208">
        <v>0</v>
      </c>
      <c r="X23" s="207">
        <f t="shared" si="5"/>
        <v>0</v>
      </c>
      <c r="Y23" s="2">
        <f t="shared" si="1"/>
        <v>0</v>
      </c>
      <c r="BB23" s="201" t="str">
        <f t="shared" si="6"/>
        <v>Budget units missing</v>
      </c>
      <c r="BC23" s="201" t="str">
        <f t="shared" si="7"/>
        <v>Budget units missing</v>
      </c>
      <c r="BD23" s="201">
        <f t="shared" si="8"/>
        <v>0</v>
      </c>
    </row>
    <row r="24" spans="1:56" ht="15.6" x14ac:dyDescent="0.3">
      <c r="A24" s="211" t="s">
        <v>71</v>
      </c>
      <c r="B24" s="212"/>
      <c r="C24" s="65"/>
      <c r="D24" s="18">
        <v>12</v>
      </c>
      <c r="E24" s="185">
        <v>0</v>
      </c>
      <c r="F24" s="185">
        <v>0</v>
      </c>
      <c r="G24" s="185">
        <v>0</v>
      </c>
      <c r="H24" s="185">
        <v>0</v>
      </c>
      <c r="I24" s="185">
        <v>0</v>
      </c>
      <c r="J24" s="185">
        <v>0</v>
      </c>
      <c r="K24" s="185">
        <v>0</v>
      </c>
      <c r="L24" s="185">
        <v>0</v>
      </c>
      <c r="M24" s="185">
        <v>0</v>
      </c>
      <c r="N24" s="185">
        <v>0</v>
      </c>
      <c r="O24" s="185">
        <v>0</v>
      </c>
      <c r="P24" s="185">
        <v>0</v>
      </c>
      <c r="Q24" s="185">
        <v>0</v>
      </c>
      <c r="R24" s="79">
        <f t="shared" si="2"/>
        <v>0</v>
      </c>
      <c r="S24" s="79">
        <f t="shared" si="0"/>
        <v>0</v>
      </c>
      <c r="T24" s="79">
        <f t="shared" si="3"/>
        <v>0</v>
      </c>
      <c r="U24" s="188">
        <f t="shared" si="4"/>
        <v>0</v>
      </c>
      <c r="V24" s="207">
        <v>0</v>
      </c>
      <c r="W24" s="208">
        <v>0</v>
      </c>
      <c r="X24" s="207">
        <f t="shared" si="5"/>
        <v>0</v>
      </c>
      <c r="Y24" s="2">
        <f t="shared" si="1"/>
        <v>0</v>
      </c>
      <c r="BB24" s="201" t="str">
        <f t="shared" si="6"/>
        <v>Budget units missing</v>
      </c>
      <c r="BC24" s="201" t="str">
        <f t="shared" si="7"/>
        <v>Budget units missing</v>
      </c>
      <c r="BD24" s="201">
        <f t="shared" si="8"/>
        <v>0</v>
      </c>
    </row>
    <row r="25" spans="1:56" ht="15.6" x14ac:dyDescent="0.3">
      <c r="A25" s="211" t="s">
        <v>71</v>
      </c>
      <c r="B25" s="212"/>
      <c r="C25" s="65"/>
      <c r="D25" s="18">
        <v>13</v>
      </c>
      <c r="E25" s="185">
        <v>0</v>
      </c>
      <c r="F25" s="185">
        <v>0</v>
      </c>
      <c r="G25" s="185">
        <v>0</v>
      </c>
      <c r="H25" s="185">
        <v>0</v>
      </c>
      <c r="I25" s="185">
        <v>0</v>
      </c>
      <c r="J25" s="185">
        <v>0</v>
      </c>
      <c r="K25" s="185">
        <v>0</v>
      </c>
      <c r="L25" s="185">
        <v>0</v>
      </c>
      <c r="M25" s="185">
        <v>0</v>
      </c>
      <c r="N25" s="185">
        <v>0</v>
      </c>
      <c r="O25" s="185">
        <v>0</v>
      </c>
      <c r="P25" s="185">
        <v>0</v>
      </c>
      <c r="Q25" s="185">
        <v>0</v>
      </c>
      <c r="R25" s="79">
        <f t="shared" si="2"/>
        <v>0</v>
      </c>
      <c r="S25" s="79">
        <f t="shared" si="0"/>
        <v>0</v>
      </c>
      <c r="T25" s="79">
        <f t="shared" si="3"/>
        <v>0</v>
      </c>
      <c r="U25" s="188">
        <f t="shared" si="4"/>
        <v>0</v>
      </c>
      <c r="V25" s="207">
        <v>0</v>
      </c>
      <c r="W25" s="208">
        <v>0</v>
      </c>
      <c r="X25" s="207">
        <f t="shared" si="5"/>
        <v>0</v>
      </c>
      <c r="Y25" s="2">
        <f t="shared" si="1"/>
        <v>0</v>
      </c>
      <c r="BB25" s="201" t="str">
        <f t="shared" si="6"/>
        <v>Budget units missing</v>
      </c>
      <c r="BC25" s="201" t="str">
        <f t="shared" si="7"/>
        <v>Budget units missing</v>
      </c>
      <c r="BD25" s="201">
        <f t="shared" si="8"/>
        <v>0</v>
      </c>
    </row>
    <row r="26" spans="1:56" ht="15.6" x14ac:dyDescent="0.3">
      <c r="A26" s="211" t="s">
        <v>71</v>
      </c>
      <c r="B26" s="212"/>
      <c r="C26" s="65"/>
      <c r="D26" s="18">
        <v>14</v>
      </c>
      <c r="E26" s="185">
        <v>0</v>
      </c>
      <c r="F26" s="185">
        <v>0</v>
      </c>
      <c r="G26" s="185">
        <v>0</v>
      </c>
      <c r="H26" s="185">
        <v>0</v>
      </c>
      <c r="I26" s="185">
        <v>0</v>
      </c>
      <c r="J26" s="185">
        <v>0</v>
      </c>
      <c r="K26" s="185">
        <v>0</v>
      </c>
      <c r="L26" s="185">
        <v>0</v>
      </c>
      <c r="M26" s="185">
        <v>0</v>
      </c>
      <c r="N26" s="185">
        <v>0</v>
      </c>
      <c r="O26" s="185">
        <v>0</v>
      </c>
      <c r="P26" s="185">
        <v>0</v>
      </c>
      <c r="Q26" s="185">
        <v>0</v>
      </c>
      <c r="R26" s="79">
        <f t="shared" si="2"/>
        <v>0</v>
      </c>
      <c r="S26" s="79">
        <f t="shared" si="0"/>
        <v>0</v>
      </c>
      <c r="T26" s="79">
        <f t="shared" si="3"/>
        <v>0</v>
      </c>
      <c r="U26" s="188">
        <f t="shared" si="4"/>
        <v>0</v>
      </c>
      <c r="V26" s="207">
        <v>0</v>
      </c>
      <c r="W26" s="208">
        <v>0</v>
      </c>
      <c r="X26" s="207">
        <f t="shared" si="5"/>
        <v>0</v>
      </c>
      <c r="Y26" s="2">
        <f t="shared" si="1"/>
        <v>0</v>
      </c>
      <c r="BB26" s="201" t="str">
        <f t="shared" si="6"/>
        <v>Budget units missing</v>
      </c>
      <c r="BC26" s="201" t="str">
        <f t="shared" si="7"/>
        <v>Budget units missing</v>
      </c>
      <c r="BD26" s="201">
        <f t="shared" si="8"/>
        <v>0</v>
      </c>
    </row>
    <row r="27" spans="1:56" ht="15.6" x14ac:dyDescent="0.3">
      <c r="A27" s="211" t="s">
        <v>71</v>
      </c>
      <c r="B27" s="212"/>
      <c r="C27" s="65"/>
      <c r="D27" s="18">
        <v>15</v>
      </c>
      <c r="E27" s="185">
        <v>0</v>
      </c>
      <c r="F27" s="185">
        <v>0</v>
      </c>
      <c r="G27" s="185">
        <v>0</v>
      </c>
      <c r="H27" s="185">
        <v>0</v>
      </c>
      <c r="I27" s="185">
        <v>0</v>
      </c>
      <c r="J27" s="185">
        <v>0</v>
      </c>
      <c r="K27" s="185">
        <v>0</v>
      </c>
      <c r="L27" s="185">
        <v>0</v>
      </c>
      <c r="M27" s="185">
        <v>0</v>
      </c>
      <c r="N27" s="185">
        <v>0</v>
      </c>
      <c r="O27" s="185">
        <v>0</v>
      </c>
      <c r="P27" s="185">
        <v>0</v>
      </c>
      <c r="Q27" s="185">
        <v>0</v>
      </c>
      <c r="R27" s="79">
        <f t="shared" si="2"/>
        <v>0</v>
      </c>
      <c r="S27" s="79">
        <f t="shared" si="0"/>
        <v>0</v>
      </c>
      <c r="T27" s="79">
        <f t="shared" si="3"/>
        <v>0</v>
      </c>
      <c r="U27" s="188">
        <f t="shared" si="4"/>
        <v>0</v>
      </c>
      <c r="V27" s="207">
        <v>0</v>
      </c>
      <c r="W27" s="208">
        <v>0</v>
      </c>
      <c r="X27" s="207">
        <f t="shared" si="5"/>
        <v>0</v>
      </c>
      <c r="Y27" s="2">
        <f t="shared" si="1"/>
        <v>0</v>
      </c>
      <c r="BB27" s="201" t="str">
        <f t="shared" si="6"/>
        <v>Budget units missing</v>
      </c>
      <c r="BC27" s="201" t="str">
        <f t="shared" si="7"/>
        <v>Budget units missing</v>
      </c>
      <c r="BD27" s="201">
        <f t="shared" si="8"/>
        <v>0</v>
      </c>
    </row>
    <row r="28" spans="1:56" ht="15.6" x14ac:dyDescent="0.3">
      <c r="A28" s="211" t="s">
        <v>71</v>
      </c>
      <c r="B28" s="212"/>
      <c r="C28" s="65"/>
      <c r="D28" s="18">
        <v>16</v>
      </c>
      <c r="E28" s="185">
        <v>0</v>
      </c>
      <c r="F28" s="185">
        <v>0</v>
      </c>
      <c r="G28" s="185">
        <v>0</v>
      </c>
      <c r="H28" s="185">
        <v>0</v>
      </c>
      <c r="I28" s="185">
        <v>0</v>
      </c>
      <c r="J28" s="185">
        <v>0</v>
      </c>
      <c r="K28" s="185">
        <v>0</v>
      </c>
      <c r="L28" s="185">
        <v>0</v>
      </c>
      <c r="M28" s="185">
        <v>0</v>
      </c>
      <c r="N28" s="185">
        <v>0</v>
      </c>
      <c r="O28" s="185">
        <v>0</v>
      </c>
      <c r="P28" s="185">
        <v>0</v>
      </c>
      <c r="Q28" s="185">
        <v>0</v>
      </c>
      <c r="R28" s="79">
        <f t="shared" si="2"/>
        <v>0</v>
      </c>
      <c r="S28" s="79">
        <f t="shared" si="0"/>
        <v>0</v>
      </c>
      <c r="T28" s="79">
        <f t="shared" si="3"/>
        <v>0</v>
      </c>
      <c r="U28" s="188">
        <f t="shared" si="4"/>
        <v>0</v>
      </c>
      <c r="V28" s="207">
        <v>0</v>
      </c>
      <c r="W28" s="208">
        <v>0</v>
      </c>
      <c r="X28" s="207">
        <f t="shared" si="5"/>
        <v>0</v>
      </c>
      <c r="Y28" s="2">
        <f t="shared" si="1"/>
        <v>0</v>
      </c>
      <c r="BB28" s="201" t="str">
        <f t="shared" si="6"/>
        <v>Budget units missing</v>
      </c>
      <c r="BC28" s="201" t="str">
        <f t="shared" si="7"/>
        <v>Budget units missing</v>
      </c>
      <c r="BD28" s="201">
        <f t="shared" si="8"/>
        <v>0</v>
      </c>
    </row>
    <row r="29" spans="1:56" ht="15.6" x14ac:dyDescent="0.3">
      <c r="A29" s="211" t="s">
        <v>71</v>
      </c>
      <c r="B29" s="212"/>
      <c r="C29" s="65"/>
      <c r="D29" s="18">
        <v>17</v>
      </c>
      <c r="E29" s="185">
        <v>0</v>
      </c>
      <c r="F29" s="185">
        <v>0</v>
      </c>
      <c r="G29" s="185">
        <v>0</v>
      </c>
      <c r="H29" s="185">
        <v>0</v>
      </c>
      <c r="I29" s="185">
        <v>0</v>
      </c>
      <c r="J29" s="185">
        <v>0</v>
      </c>
      <c r="K29" s="185">
        <v>0</v>
      </c>
      <c r="L29" s="185">
        <v>0</v>
      </c>
      <c r="M29" s="185">
        <v>0</v>
      </c>
      <c r="N29" s="185">
        <v>0</v>
      </c>
      <c r="O29" s="185">
        <v>0</v>
      </c>
      <c r="P29" s="185">
        <v>0</v>
      </c>
      <c r="Q29" s="185">
        <v>0</v>
      </c>
      <c r="R29" s="79">
        <f t="shared" si="2"/>
        <v>0</v>
      </c>
      <c r="S29" s="79">
        <f t="shared" si="0"/>
        <v>0</v>
      </c>
      <c r="T29" s="79">
        <f t="shared" si="3"/>
        <v>0</v>
      </c>
      <c r="U29" s="188">
        <f t="shared" si="4"/>
        <v>0</v>
      </c>
      <c r="V29" s="207">
        <v>0</v>
      </c>
      <c r="W29" s="208">
        <v>0</v>
      </c>
      <c r="X29" s="207">
        <f t="shared" si="5"/>
        <v>0</v>
      </c>
      <c r="Y29" s="2">
        <f t="shared" si="1"/>
        <v>0</v>
      </c>
      <c r="BB29" s="201" t="str">
        <f t="shared" si="6"/>
        <v>Budget units missing</v>
      </c>
      <c r="BC29" s="201" t="str">
        <f t="shared" si="7"/>
        <v>Budget units missing</v>
      </c>
      <c r="BD29" s="201">
        <f t="shared" si="8"/>
        <v>0</v>
      </c>
    </row>
    <row r="30" spans="1:56" ht="15.6" x14ac:dyDescent="0.3">
      <c r="A30" s="211" t="s">
        <v>71</v>
      </c>
      <c r="B30" s="212"/>
      <c r="C30" s="65"/>
      <c r="D30" s="18">
        <v>18</v>
      </c>
      <c r="E30" s="185">
        <v>0</v>
      </c>
      <c r="F30" s="185">
        <v>0</v>
      </c>
      <c r="G30" s="185">
        <v>0</v>
      </c>
      <c r="H30" s="185">
        <v>0</v>
      </c>
      <c r="I30" s="185">
        <v>0</v>
      </c>
      <c r="J30" s="185">
        <v>0</v>
      </c>
      <c r="K30" s="185">
        <v>0</v>
      </c>
      <c r="L30" s="185">
        <v>0</v>
      </c>
      <c r="M30" s="185">
        <v>0</v>
      </c>
      <c r="N30" s="185">
        <v>0</v>
      </c>
      <c r="O30" s="185">
        <v>0</v>
      </c>
      <c r="P30" s="185">
        <v>0</v>
      </c>
      <c r="Q30" s="185">
        <v>0</v>
      </c>
      <c r="R30" s="79">
        <f t="shared" si="2"/>
        <v>0</v>
      </c>
      <c r="S30" s="79">
        <f t="shared" si="0"/>
        <v>0</v>
      </c>
      <c r="T30" s="79">
        <f t="shared" si="3"/>
        <v>0</v>
      </c>
      <c r="U30" s="188">
        <f t="shared" si="4"/>
        <v>0</v>
      </c>
      <c r="V30" s="207">
        <v>0</v>
      </c>
      <c r="W30" s="208">
        <v>0</v>
      </c>
      <c r="X30" s="207">
        <f t="shared" si="5"/>
        <v>0</v>
      </c>
      <c r="Y30" s="2">
        <f t="shared" si="1"/>
        <v>0</v>
      </c>
      <c r="BB30" s="201" t="str">
        <f t="shared" si="6"/>
        <v>Budget units missing</v>
      </c>
      <c r="BC30" s="201" t="str">
        <f t="shared" si="7"/>
        <v>Budget units missing</v>
      </c>
      <c r="BD30" s="201">
        <f t="shared" si="8"/>
        <v>0</v>
      </c>
    </row>
    <row r="31" spans="1:56" ht="15.6" x14ac:dyDescent="0.3">
      <c r="A31" s="211" t="s">
        <v>71</v>
      </c>
      <c r="B31" s="212"/>
      <c r="C31" s="65"/>
      <c r="D31" s="18">
        <v>19</v>
      </c>
      <c r="E31" s="185">
        <v>0</v>
      </c>
      <c r="F31" s="185">
        <v>0</v>
      </c>
      <c r="G31" s="185">
        <v>0</v>
      </c>
      <c r="H31" s="185">
        <v>0</v>
      </c>
      <c r="I31" s="185">
        <v>0</v>
      </c>
      <c r="J31" s="185">
        <v>0</v>
      </c>
      <c r="K31" s="185">
        <v>0</v>
      </c>
      <c r="L31" s="185">
        <v>0</v>
      </c>
      <c r="M31" s="185">
        <v>0</v>
      </c>
      <c r="N31" s="185">
        <v>0</v>
      </c>
      <c r="O31" s="185">
        <v>0</v>
      </c>
      <c r="P31" s="185">
        <v>0</v>
      </c>
      <c r="Q31" s="185">
        <v>0</v>
      </c>
      <c r="R31" s="79">
        <f t="shared" si="2"/>
        <v>0</v>
      </c>
      <c r="S31" s="79">
        <f t="shared" si="0"/>
        <v>0</v>
      </c>
      <c r="T31" s="79">
        <f t="shared" si="3"/>
        <v>0</v>
      </c>
      <c r="U31" s="188">
        <f t="shared" si="4"/>
        <v>0</v>
      </c>
      <c r="V31" s="207">
        <v>0</v>
      </c>
      <c r="W31" s="208">
        <v>0</v>
      </c>
      <c r="X31" s="207">
        <f t="shared" si="5"/>
        <v>0</v>
      </c>
      <c r="Y31" s="2">
        <f t="shared" si="1"/>
        <v>0</v>
      </c>
      <c r="BB31" s="201" t="str">
        <f t="shared" si="6"/>
        <v>Budget units missing</v>
      </c>
      <c r="BC31" s="201" t="str">
        <f t="shared" si="7"/>
        <v>Budget units missing</v>
      </c>
      <c r="BD31" s="201">
        <f t="shared" si="8"/>
        <v>0</v>
      </c>
    </row>
    <row r="32" spans="1:56" ht="15.6" x14ac:dyDescent="0.3">
      <c r="A32" s="211" t="s">
        <v>71</v>
      </c>
      <c r="B32" s="212"/>
      <c r="C32" s="65"/>
      <c r="D32" s="18">
        <v>20</v>
      </c>
      <c r="E32" s="185">
        <v>0</v>
      </c>
      <c r="F32" s="185">
        <v>0</v>
      </c>
      <c r="G32" s="185">
        <v>0</v>
      </c>
      <c r="H32" s="185">
        <v>0</v>
      </c>
      <c r="I32" s="185">
        <v>0</v>
      </c>
      <c r="J32" s="185">
        <v>0</v>
      </c>
      <c r="K32" s="185">
        <v>0</v>
      </c>
      <c r="L32" s="185">
        <v>0</v>
      </c>
      <c r="M32" s="185">
        <v>0</v>
      </c>
      <c r="N32" s="185">
        <v>0</v>
      </c>
      <c r="O32" s="185">
        <v>0</v>
      </c>
      <c r="P32" s="185">
        <v>0</v>
      </c>
      <c r="Q32" s="185">
        <v>0</v>
      </c>
      <c r="R32" s="79">
        <f t="shared" si="2"/>
        <v>0</v>
      </c>
      <c r="S32" s="79">
        <f t="shared" si="0"/>
        <v>0</v>
      </c>
      <c r="T32" s="79">
        <f t="shared" si="3"/>
        <v>0</v>
      </c>
      <c r="U32" s="188">
        <f t="shared" si="4"/>
        <v>0</v>
      </c>
      <c r="V32" s="207">
        <v>0</v>
      </c>
      <c r="W32" s="208">
        <v>0</v>
      </c>
      <c r="X32" s="207">
        <f t="shared" si="5"/>
        <v>0</v>
      </c>
      <c r="Y32" s="2">
        <f t="shared" si="1"/>
        <v>0</v>
      </c>
      <c r="BB32" s="201" t="str">
        <f t="shared" si="6"/>
        <v>Budget units missing</v>
      </c>
      <c r="BC32" s="201" t="str">
        <f t="shared" si="7"/>
        <v>Budget units missing</v>
      </c>
      <c r="BD32" s="201">
        <f t="shared" si="8"/>
        <v>0</v>
      </c>
    </row>
    <row r="33" spans="1:56" ht="16.2" thickBot="1" x14ac:dyDescent="0.35">
      <c r="A33" s="211" t="s">
        <v>71</v>
      </c>
      <c r="B33" s="212"/>
      <c r="C33" s="65"/>
      <c r="D33" s="18">
        <v>21</v>
      </c>
      <c r="E33" s="185">
        <v>0</v>
      </c>
      <c r="F33" s="185">
        <v>0</v>
      </c>
      <c r="G33" s="185">
        <v>0</v>
      </c>
      <c r="H33" s="185">
        <v>0</v>
      </c>
      <c r="I33" s="185">
        <v>0</v>
      </c>
      <c r="J33" s="185">
        <v>0</v>
      </c>
      <c r="K33" s="185">
        <v>0</v>
      </c>
      <c r="L33" s="185">
        <v>0</v>
      </c>
      <c r="M33" s="185">
        <v>0</v>
      </c>
      <c r="N33" s="185">
        <v>0</v>
      </c>
      <c r="O33" s="185">
        <v>0</v>
      </c>
      <c r="P33" s="185">
        <v>0</v>
      </c>
      <c r="Q33" s="185">
        <v>0</v>
      </c>
      <c r="R33" s="167">
        <f t="shared" si="2"/>
        <v>0</v>
      </c>
      <c r="S33" s="79">
        <f t="shared" si="0"/>
        <v>0</v>
      </c>
      <c r="T33" s="79">
        <f t="shared" si="3"/>
        <v>0</v>
      </c>
      <c r="U33" s="188">
        <f t="shared" si="4"/>
        <v>0</v>
      </c>
      <c r="V33" s="207">
        <v>0</v>
      </c>
      <c r="W33" s="208">
        <v>0</v>
      </c>
      <c r="X33" s="207">
        <f t="shared" si="5"/>
        <v>0</v>
      </c>
      <c r="Y33" s="2">
        <f t="shared" si="1"/>
        <v>0</v>
      </c>
      <c r="BB33" s="201" t="str">
        <f t="shared" si="6"/>
        <v>Budget units missing</v>
      </c>
      <c r="BC33" s="201" t="str">
        <f t="shared" si="7"/>
        <v>Budget units missing</v>
      </c>
      <c r="BD33" s="201">
        <f t="shared" si="8"/>
        <v>0</v>
      </c>
    </row>
    <row r="34" spans="1:56" s="102" customFormat="1" ht="16.2" thickBot="1" x14ac:dyDescent="0.35">
      <c r="A34" s="219" t="s">
        <v>62</v>
      </c>
      <c r="B34" s="220" t="s">
        <v>7</v>
      </c>
      <c r="C34" s="99"/>
      <c r="D34" s="100">
        <v>22</v>
      </c>
      <c r="E34" s="186">
        <f>SUM(E13:E33)</f>
        <v>0</v>
      </c>
      <c r="F34" s="187">
        <f t="shared" ref="F34:N34" si="9">SUM(F13:F33)</f>
        <v>0</v>
      </c>
      <c r="G34" s="187">
        <f t="shared" si="9"/>
        <v>0</v>
      </c>
      <c r="H34" s="187">
        <f t="shared" si="9"/>
        <v>0</v>
      </c>
      <c r="I34" s="187">
        <f t="shared" si="9"/>
        <v>0</v>
      </c>
      <c r="J34" s="187">
        <f t="shared" si="9"/>
        <v>0</v>
      </c>
      <c r="K34" s="187">
        <f t="shared" si="9"/>
        <v>0</v>
      </c>
      <c r="L34" s="187">
        <f t="shared" si="9"/>
        <v>0</v>
      </c>
      <c r="M34" s="187">
        <f t="shared" si="9"/>
        <v>0</v>
      </c>
      <c r="N34" s="187">
        <f t="shared" si="9"/>
        <v>0</v>
      </c>
      <c r="O34" s="187">
        <f>SUM(O13:O33)</f>
        <v>0</v>
      </c>
      <c r="P34" s="187">
        <f>SUM(P13:P33)</f>
        <v>0</v>
      </c>
      <c r="Q34" s="187">
        <f>SUM(Q13:Q33)</f>
        <v>0</v>
      </c>
      <c r="R34" s="168">
        <f t="shared" si="2"/>
        <v>0</v>
      </c>
      <c r="S34" s="169"/>
      <c r="T34" s="169"/>
      <c r="U34" s="189"/>
      <c r="V34" s="192">
        <f>SUM(V13:V33)</f>
        <v>0</v>
      </c>
      <c r="W34" s="170"/>
      <c r="X34" s="192"/>
      <c r="Y34" s="101">
        <f t="shared" si="1"/>
        <v>0</v>
      </c>
      <c r="BB34" s="201" t="str">
        <f t="shared" ref="BB34" si="10">IF(V34&gt;0.1,+Y34/V34, "Budget units missing")</f>
        <v>Budget units missing</v>
      </c>
      <c r="BC34" s="201" t="str">
        <f t="shared" ref="BC34" si="11">IF(V34&gt;0.1,+R34/V34, "Budget units missing")</f>
        <v>Budget units missing</v>
      </c>
      <c r="BD34" s="201">
        <f t="shared" ref="BD34" si="12">IF(V34&gt;0.1,IF((AB79-AH81+1)/$BD$10&gt;BC34, "OK",BC34-(AB79-AH81+1)/$BD$10),0)</f>
        <v>0</v>
      </c>
    </row>
    <row r="35" spans="1:56" ht="16.2" thickBot="1" x14ac:dyDescent="0.35">
      <c r="A35" s="221"/>
      <c r="B35" s="222" t="s">
        <v>42</v>
      </c>
      <c r="C35" s="65"/>
      <c r="D35" s="18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2"/>
      <c r="S35" s="173"/>
      <c r="T35" s="173"/>
      <c r="U35" s="190"/>
      <c r="V35" s="190"/>
      <c r="W35" s="173"/>
      <c r="X35" s="190"/>
      <c r="Y35" s="3"/>
    </row>
    <row r="36" spans="1:56" s="110" customFormat="1" ht="16.8" thickTop="1" thickBot="1" x14ac:dyDescent="0.35">
      <c r="A36" s="105" t="s">
        <v>8</v>
      </c>
      <c r="B36" s="106"/>
      <c r="C36" s="107"/>
      <c r="D36" s="108"/>
      <c r="E36" s="174">
        <f t="shared" ref="E36:Q36" si="13">E13*$W13+E14*$W14+E15*$W15+E16*$W16+E17*$W17+E18*$W18+E19*$W19+E20*$W20+E21*$W21+E22*$W22+E23*$W23+E24*$W24+E25*$W25+E26*$W26+E27*$W27+E28*$W28+E29*$W29+E30*$W30+E31*$W31+E32*$W32+E33*$W33</f>
        <v>0</v>
      </c>
      <c r="F36" s="174">
        <f t="shared" si="13"/>
        <v>0</v>
      </c>
      <c r="G36" s="174">
        <f t="shared" si="13"/>
        <v>0</v>
      </c>
      <c r="H36" s="174">
        <f t="shared" si="13"/>
        <v>0</v>
      </c>
      <c r="I36" s="174">
        <f t="shared" si="13"/>
        <v>0</v>
      </c>
      <c r="J36" s="174">
        <f t="shared" si="13"/>
        <v>0</v>
      </c>
      <c r="K36" s="174">
        <f t="shared" si="13"/>
        <v>0</v>
      </c>
      <c r="L36" s="174">
        <f t="shared" si="13"/>
        <v>0</v>
      </c>
      <c r="M36" s="174">
        <f t="shared" si="13"/>
        <v>0</v>
      </c>
      <c r="N36" s="174">
        <f t="shared" si="13"/>
        <v>0</v>
      </c>
      <c r="O36" s="174">
        <f t="shared" si="13"/>
        <v>0</v>
      </c>
      <c r="P36" s="174">
        <f t="shared" si="13"/>
        <v>0</v>
      </c>
      <c r="Q36" s="168">
        <f t="shared" si="13"/>
        <v>0</v>
      </c>
      <c r="R36" s="168">
        <f t="shared" si="2"/>
        <v>0</v>
      </c>
      <c r="S36" s="174">
        <f>SUM(S13:S33)</f>
        <v>0</v>
      </c>
      <c r="T36" s="174">
        <f>SUM(T13:T33)</f>
        <v>0</v>
      </c>
      <c r="U36" s="191">
        <f>SUM(U13:U33)</f>
        <v>0</v>
      </c>
      <c r="V36" s="191">
        <f>SUM(V13:V33)</f>
        <v>0</v>
      </c>
      <c r="W36" s="174"/>
      <c r="X36" s="191">
        <f>SUM(X13:X33)</f>
        <v>0</v>
      </c>
      <c r="Y36" s="109"/>
    </row>
    <row r="37" spans="1:56" x14ac:dyDescent="0.25">
      <c r="A37" s="26"/>
      <c r="B37" s="27"/>
      <c r="Q37" s="133"/>
    </row>
    <row r="38" spans="1:56" hidden="1" x14ac:dyDescent="0.25">
      <c r="A38" s="26"/>
      <c r="B38" s="27"/>
      <c r="Q38" s="133"/>
    </row>
    <row r="39" spans="1:56" ht="12.75" hidden="1" customHeight="1" x14ac:dyDescent="0.3">
      <c r="A39" s="28"/>
      <c r="B39" s="82"/>
      <c r="C39" s="13"/>
      <c r="D39" s="13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34"/>
      <c r="R39" s="29"/>
      <c r="S39" s="29"/>
      <c r="T39" s="29"/>
      <c r="U39" s="29"/>
      <c r="V39" s="29"/>
      <c r="W39" s="29"/>
      <c r="X39" s="29"/>
      <c r="Y39" s="29"/>
    </row>
    <row r="40" spans="1:56" ht="12" hidden="1" customHeight="1" x14ac:dyDescent="0.3">
      <c r="A40" s="14"/>
      <c r="B40" s="30"/>
      <c r="C40" s="14"/>
      <c r="D40" s="14"/>
      <c r="E40" s="116"/>
      <c r="F40" s="135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36"/>
      <c r="R40" s="135"/>
      <c r="S40" s="135"/>
      <c r="T40" s="135"/>
      <c r="U40" s="135"/>
      <c r="V40" s="135"/>
      <c r="W40" s="135"/>
      <c r="X40" s="14"/>
      <c r="Y40" s="31"/>
    </row>
    <row r="41" spans="1:56" ht="15.6" hidden="1" x14ac:dyDescent="0.3">
      <c r="A41" s="32"/>
      <c r="B41" s="14"/>
      <c r="C41" s="13"/>
      <c r="D41" s="29">
        <v>1</v>
      </c>
      <c r="E41" s="117" t="e">
        <f>#REF!</f>
        <v>#REF!</v>
      </c>
      <c r="F41" s="117" t="e">
        <f>#REF!</f>
        <v>#REF!</v>
      </c>
      <c r="G41" s="117" t="e">
        <f>#REF!</f>
        <v>#REF!</v>
      </c>
      <c r="H41" s="117" t="e">
        <f>#REF!</f>
        <v>#REF!</v>
      </c>
      <c r="I41" s="117" t="e">
        <f>#REF!</f>
        <v>#REF!</v>
      </c>
      <c r="J41" s="117" t="e">
        <f>#REF!</f>
        <v>#REF!</v>
      </c>
      <c r="K41" s="117" t="e">
        <f>#REF!</f>
        <v>#REF!</v>
      </c>
      <c r="L41" s="117" t="e">
        <f>#REF!</f>
        <v>#REF!</v>
      </c>
      <c r="M41" s="117" t="e">
        <f>#REF!</f>
        <v>#REF!</v>
      </c>
      <c r="N41" s="117" t="e">
        <f>#REF!</f>
        <v>#REF!</v>
      </c>
      <c r="O41" s="117" t="e">
        <f>#REF!</f>
        <v>#REF!</v>
      </c>
      <c r="P41" s="117" t="e">
        <f>#REF!</f>
        <v>#REF!</v>
      </c>
      <c r="Q41" s="137" t="e">
        <f>#REF!</f>
        <v>#REF!</v>
      </c>
      <c r="R41" s="137"/>
      <c r="S41" s="137"/>
      <c r="T41" s="137"/>
      <c r="U41" s="137"/>
      <c r="V41" s="137"/>
      <c r="W41" s="137"/>
      <c r="X41" s="83"/>
      <c r="Y41" s="81" t="e">
        <f>VLOOKUP(D41,D41:Q41,$AB$58+1)</f>
        <v>#REF!</v>
      </c>
    </row>
    <row r="42" spans="1:56" ht="5.25" customHeight="1" x14ac:dyDescent="0.25">
      <c r="A42" s="84"/>
      <c r="B42" s="14"/>
      <c r="C42" s="14"/>
      <c r="D42" s="14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36"/>
      <c r="R42" s="118"/>
      <c r="S42" s="118"/>
      <c r="T42" s="118"/>
      <c r="U42" s="118"/>
      <c r="V42" s="118"/>
      <c r="W42" s="118"/>
      <c r="X42" s="14"/>
    </row>
    <row r="43" spans="1:56" ht="16.5" customHeight="1" x14ac:dyDescent="0.25">
      <c r="A43" s="216"/>
      <c r="B43" s="216"/>
      <c r="C43" s="216"/>
      <c r="D43" s="216"/>
      <c r="E43" s="216"/>
      <c r="F43" s="138"/>
      <c r="G43" s="138"/>
      <c r="H43" s="138"/>
      <c r="I43" s="138"/>
      <c r="J43" s="138"/>
      <c r="K43" s="138"/>
      <c r="L43" s="138"/>
      <c r="M43" s="138"/>
      <c r="N43" s="138"/>
      <c r="O43" s="80"/>
      <c r="P43" s="139"/>
      <c r="Q43" s="138"/>
      <c r="R43" s="80"/>
      <c r="S43" s="80"/>
      <c r="T43" s="80"/>
      <c r="U43" s="80"/>
      <c r="V43" s="80"/>
      <c r="W43" s="80"/>
      <c r="X43" s="85"/>
      <c r="Y43" s="33"/>
      <c r="AA43" s="57"/>
      <c r="AB43" s="57"/>
      <c r="AC43" s="57"/>
      <c r="AD43" s="57"/>
      <c r="AE43" s="57"/>
    </row>
    <row r="44" spans="1:56" x14ac:dyDescent="0.25">
      <c r="Q44" s="133"/>
      <c r="Y44" s="35" t="e">
        <f>R35-#REF!</f>
        <v>#REF!</v>
      </c>
      <c r="AA44" s="57"/>
      <c r="AB44" s="57"/>
      <c r="AC44" s="57"/>
      <c r="AD44" s="57"/>
      <c r="AE44" s="57"/>
    </row>
    <row r="45" spans="1:56" ht="15.6" x14ac:dyDescent="0.3">
      <c r="Q45" s="133"/>
      <c r="AA45" s="58" t="str">
        <f>month!B7</f>
        <v>January</v>
      </c>
      <c r="AB45" s="59">
        <v>1</v>
      </c>
      <c r="AC45" s="60" t="str">
        <f>AA45</f>
        <v>January</v>
      </c>
      <c r="AD45" s="57">
        <v>1</v>
      </c>
      <c r="AE45" s="60" t="s">
        <v>111</v>
      </c>
      <c r="AF45" s="38"/>
      <c r="AG45" s="38"/>
    </row>
    <row r="46" spans="1:56" ht="15.6" x14ac:dyDescent="0.3">
      <c r="A46" s="34" t="s">
        <v>88</v>
      </c>
      <c r="G46" s="33" t="s">
        <v>116</v>
      </c>
      <c r="Q46" s="133"/>
      <c r="AA46" s="58" t="str">
        <f>month!B8</f>
        <v>February</v>
      </c>
      <c r="AB46" s="59">
        <v>2</v>
      </c>
      <c r="AC46" s="60" t="str">
        <f t="shared" ref="AC46:AC56" si="14">AA46</f>
        <v>February</v>
      </c>
      <c r="AD46" s="57">
        <v>2</v>
      </c>
      <c r="AE46" s="60" t="s">
        <v>112</v>
      </c>
      <c r="AF46" s="38"/>
      <c r="AG46" s="38"/>
    </row>
    <row r="47" spans="1:56" ht="15.6" x14ac:dyDescent="0.3">
      <c r="Q47" s="133"/>
      <c r="AA47" s="58" t="str">
        <f>month!B9</f>
        <v>March</v>
      </c>
      <c r="AB47" s="59">
        <v>3</v>
      </c>
      <c r="AC47" s="60" t="str">
        <f t="shared" si="14"/>
        <v>March</v>
      </c>
      <c r="AD47" s="57">
        <v>3</v>
      </c>
      <c r="AE47" s="60" t="s">
        <v>113</v>
      </c>
      <c r="AF47" s="38"/>
      <c r="AG47" s="38"/>
    </row>
    <row r="48" spans="1:56" ht="18" customHeight="1" x14ac:dyDescent="0.3">
      <c r="A48" s="26"/>
      <c r="Q48" s="133"/>
      <c r="AA48" s="58" t="str">
        <f>month!B10</f>
        <v>April</v>
      </c>
      <c r="AB48" s="59">
        <v>4</v>
      </c>
      <c r="AC48" s="60" t="str">
        <f t="shared" si="14"/>
        <v>April</v>
      </c>
      <c r="AD48" s="57">
        <v>4</v>
      </c>
      <c r="AE48" s="60" t="s">
        <v>114</v>
      </c>
      <c r="AF48" s="59">
        <v>1</v>
      </c>
      <c r="AG48" s="60" t="s">
        <v>76</v>
      </c>
      <c r="AH48" s="59">
        <v>1</v>
      </c>
      <c r="AI48" s="60" t="str">
        <f>AC45</f>
        <v>January</v>
      </c>
      <c r="AK48" s="59">
        <v>1</v>
      </c>
      <c r="AL48" s="60" t="str">
        <f>AC45</f>
        <v>January</v>
      </c>
    </row>
    <row r="49" spans="1:43" ht="15.6" x14ac:dyDescent="0.3">
      <c r="A49" s="26"/>
      <c r="Q49" s="133"/>
      <c r="AA49" s="58" t="str">
        <f>month!B11</f>
        <v>May</v>
      </c>
      <c r="AB49" s="59">
        <v>5</v>
      </c>
      <c r="AC49" s="60" t="str">
        <f t="shared" si="14"/>
        <v>May</v>
      </c>
      <c r="AD49" s="57">
        <v>5</v>
      </c>
      <c r="AE49" s="60" t="s">
        <v>115</v>
      </c>
      <c r="AF49" s="59">
        <v>2</v>
      </c>
      <c r="AG49" s="60" t="s">
        <v>77</v>
      </c>
      <c r="AH49" s="59">
        <v>2</v>
      </c>
      <c r="AI49" s="60" t="str">
        <f t="shared" ref="AI49:AI59" si="15">AC46</f>
        <v>February</v>
      </c>
      <c r="AK49" s="59">
        <v>2</v>
      </c>
      <c r="AL49" s="60" t="str">
        <f t="shared" ref="AL49:AL59" si="16">AC46</f>
        <v>February</v>
      </c>
      <c r="AN49" s="57">
        <v>1</v>
      </c>
      <c r="AO49" s="57" t="s">
        <v>84</v>
      </c>
      <c r="AP49" s="57">
        <v>1</v>
      </c>
      <c r="AQ49" s="57" t="s">
        <v>84</v>
      </c>
    </row>
    <row r="50" spans="1:43" ht="15.6" x14ac:dyDescent="0.3">
      <c r="A50" s="26"/>
      <c r="Q50" s="133"/>
      <c r="AA50" s="58" t="str">
        <f>month!B12</f>
        <v>June</v>
      </c>
      <c r="AB50" s="59">
        <v>6</v>
      </c>
      <c r="AC50" s="60" t="str">
        <f t="shared" si="14"/>
        <v>June</v>
      </c>
      <c r="AD50" s="57">
        <v>6</v>
      </c>
      <c r="AE50" s="60"/>
      <c r="AF50" s="4">
        <v>1</v>
      </c>
      <c r="AH50" s="59">
        <v>3</v>
      </c>
      <c r="AI50" s="60" t="str">
        <f t="shared" si="15"/>
        <v>March</v>
      </c>
      <c r="AJ50" s="14"/>
      <c r="AK50" s="59">
        <v>3</v>
      </c>
      <c r="AL50" s="60" t="str">
        <f t="shared" si="16"/>
        <v>March</v>
      </c>
      <c r="AM50" s="14"/>
      <c r="AN50" s="57">
        <v>2</v>
      </c>
      <c r="AO50" s="57" t="s">
        <v>85</v>
      </c>
      <c r="AP50" s="57">
        <v>2</v>
      </c>
      <c r="AQ50" s="57" t="s">
        <v>85</v>
      </c>
    </row>
    <row r="51" spans="1:43" ht="15.6" x14ac:dyDescent="0.3">
      <c r="A51" s="26"/>
      <c r="Q51" s="133"/>
      <c r="AA51" s="58" t="str">
        <f>month!B13</f>
        <v>July</v>
      </c>
      <c r="AB51" s="59">
        <v>7</v>
      </c>
      <c r="AC51" s="60" t="str">
        <f t="shared" si="14"/>
        <v>July</v>
      </c>
      <c r="AD51" s="57"/>
      <c r="AE51" s="64">
        <v>6</v>
      </c>
      <c r="AF51" s="59"/>
      <c r="AG51" s="60"/>
      <c r="AH51" s="59">
        <v>4</v>
      </c>
      <c r="AI51" s="60" t="str">
        <f t="shared" si="15"/>
        <v>April</v>
      </c>
      <c r="AJ51" s="14"/>
      <c r="AK51" s="59">
        <v>4</v>
      </c>
      <c r="AL51" s="60" t="str">
        <f t="shared" si="16"/>
        <v>April</v>
      </c>
      <c r="AM51" s="14"/>
      <c r="AN51" s="57">
        <v>1</v>
      </c>
      <c r="AO51" s="57"/>
      <c r="AP51" s="57">
        <v>1</v>
      </c>
      <c r="AQ51" s="57"/>
    </row>
    <row r="52" spans="1:43" ht="15.6" x14ac:dyDescent="0.3">
      <c r="A52" s="26"/>
      <c r="Q52" s="133"/>
      <c r="AA52" s="58" t="str">
        <f>month!B14</f>
        <v>August</v>
      </c>
      <c r="AB52" s="59">
        <v>8</v>
      </c>
      <c r="AC52" s="60" t="str">
        <f t="shared" si="14"/>
        <v>August</v>
      </c>
      <c r="AD52" s="57"/>
      <c r="AE52" s="1">
        <v>1</v>
      </c>
      <c r="AF52" s="59"/>
      <c r="AG52" s="60"/>
      <c r="AH52" s="59">
        <v>5</v>
      </c>
      <c r="AI52" s="60" t="str">
        <f t="shared" si="15"/>
        <v>May</v>
      </c>
      <c r="AJ52" s="14"/>
      <c r="AK52" s="59">
        <v>5</v>
      </c>
      <c r="AL52" s="60" t="str">
        <f t="shared" si="16"/>
        <v>May</v>
      </c>
      <c r="AM52" s="14"/>
    </row>
    <row r="53" spans="1:43" ht="15.6" x14ac:dyDescent="0.3">
      <c r="A53" s="26"/>
      <c r="Q53" s="133"/>
      <c r="AA53" s="58" t="str">
        <f>month!B15</f>
        <v>September</v>
      </c>
      <c r="AB53" s="59">
        <v>9</v>
      </c>
      <c r="AC53" s="60" t="str">
        <f t="shared" si="14"/>
        <v>September</v>
      </c>
      <c r="AD53" s="57"/>
      <c r="AE53" s="57"/>
      <c r="AH53" s="59">
        <v>6</v>
      </c>
      <c r="AI53" s="60" t="str">
        <f t="shared" si="15"/>
        <v>June</v>
      </c>
      <c r="AJ53" s="14"/>
      <c r="AK53" s="59">
        <v>6</v>
      </c>
      <c r="AL53" s="60" t="str">
        <f t="shared" si="16"/>
        <v>June</v>
      </c>
      <c r="AM53" s="14"/>
    </row>
    <row r="54" spans="1:43" ht="15.6" x14ac:dyDescent="0.3">
      <c r="A54" s="26"/>
      <c r="Q54" s="133"/>
      <c r="AA54" s="58" t="str">
        <f>month!B16</f>
        <v>October</v>
      </c>
      <c r="AB54" s="59">
        <v>10</v>
      </c>
      <c r="AC54" s="60" t="str">
        <f t="shared" si="14"/>
        <v>October</v>
      </c>
      <c r="AD54" s="57"/>
      <c r="AE54" s="57"/>
      <c r="AH54" s="59">
        <v>7</v>
      </c>
      <c r="AI54" s="60" t="str">
        <f t="shared" si="15"/>
        <v>July</v>
      </c>
      <c r="AJ54" s="14"/>
      <c r="AK54" s="59">
        <v>7</v>
      </c>
      <c r="AL54" s="60" t="str">
        <f t="shared" si="16"/>
        <v>July</v>
      </c>
      <c r="AM54" s="14"/>
    </row>
    <row r="55" spans="1:43" ht="15.6" x14ac:dyDescent="0.3">
      <c r="A55" s="26"/>
      <c r="Q55" s="133"/>
      <c r="AA55" s="58" t="str">
        <f>month!B17</f>
        <v>November</v>
      </c>
      <c r="AB55" s="59">
        <v>11</v>
      </c>
      <c r="AC55" s="60" t="str">
        <f t="shared" si="14"/>
        <v>November</v>
      </c>
      <c r="AD55" s="57"/>
      <c r="AE55" s="57"/>
      <c r="AH55" s="59">
        <v>8</v>
      </c>
      <c r="AI55" s="60" t="str">
        <f t="shared" si="15"/>
        <v>August</v>
      </c>
      <c r="AJ55" s="14"/>
      <c r="AK55" s="59">
        <v>8</v>
      </c>
      <c r="AL55" s="60" t="str">
        <f t="shared" si="16"/>
        <v>August</v>
      </c>
      <c r="AM55" s="14"/>
    </row>
    <row r="56" spans="1:43" ht="15.6" x14ac:dyDescent="0.3">
      <c r="A56" s="26"/>
      <c r="Q56" s="133"/>
      <c r="AA56" s="58" t="str">
        <f>month!B18</f>
        <v>December</v>
      </c>
      <c r="AB56" s="59">
        <v>12</v>
      </c>
      <c r="AC56" s="60" t="str">
        <f t="shared" si="14"/>
        <v>December</v>
      </c>
      <c r="AD56" s="57"/>
      <c r="AE56" s="57"/>
      <c r="AH56" s="59">
        <v>9</v>
      </c>
      <c r="AI56" s="60" t="str">
        <f t="shared" si="15"/>
        <v>September</v>
      </c>
      <c r="AJ56" s="14"/>
      <c r="AK56" s="59">
        <v>9</v>
      </c>
      <c r="AL56" s="60" t="str">
        <f t="shared" si="16"/>
        <v>September</v>
      </c>
      <c r="AM56" s="14"/>
    </row>
    <row r="57" spans="1:43" ht="15.6" x14ac:dyDescent="0.3">
      <c r="A57" s="26"/>
      <c r="Q57" s="133"/>
      <c r="AA57" s="61" t="s">
        <v>22</v>
      </c>
      <c r="AB57" s="62">
        <v>13</v>
      </c>
      <c r="AC57" s="63" t="s">
        <v>22</v>
      </c>
      <c r="AD57" s="57"/>
      <c r="AE57" s="57"/>
      <c r="AH57" s="59">
        <v>10</v>
      </c>
      <c r="AI57" s="60" t="str">
        <f t="shared" si="15"/>
        <v>October</v>
      </c>
      <c r="AJ57" s="14"/>
      <c r="AK57" s="59">
        <v>10</v>
      </c>
      <c r="AL57" s="60" t="str">
        <f t="shared" si="16"/>
        <v>October</v>
      </c>
      <c r="AM57" s="14"/>
    </row>
    <row r="58" spans="1:43" ht="15.6" x14ac:dyDescent="0.3">
      <c r="A58" s="26"/>
      <c r="Q58" s="133"/>
      <c r="AA58" s="57"/>
      <c r="AB58" s="202">
        <v>1</v>
      </c>
      <c r="AC58" s="202"/>
      <c r="AD58" s="57"/>
      <c r="AE58" s="57"/>
      <c r="AH58" s="59">
        <v>11</v>
      </c>
      <c r="AI58" s="60" t="str">
        <f t="shared" si="15"/>
        <v>November</v>
      </c>
      <c r="AJ58" s="14"/>
      <c r="AK58" s="59">
        <v>11</v>
      </c>
      <c r="AL58" s="60" t="str">
        <f t="shared" si="16"/>
        <v>November</v>
      </c>
      <c r="AM58" s="14"/>
    </row>
    <row r="59" spans="1:43" ht="15.6" x14ac:dyDescent="0.3">
      <c r="A59" s="26"/>
      <c r="Q59" s="133"/>
      <c r="AB59" s="203"/>
      <c r="AC59" s="203"/>
      <c r="AD59" s="57"/>
      <c r="AE59" s="57"/>
      <c r="AH59" s="59">
        <v>12</v>
      </c>
      <c r="AI59" s="60" t="str">
        <f t="shared" si="15"/>
        <v>December</v>
      </c>
      <c r="AJ59" s="14"/>
      <c r="AK59" s="59">
        <v>12</v>
      </c>
      <c r="AL59" s="60" t="str">
        <f t="shared" si="16"/>
        <v>December</v>
      </c>
      <c r="AM59" s="14"/>
    </row>
    <row r="60" spans="1:43" ht="15.6" x14ac:dyDescent="0.3">
      <c r="A60" s="26"/>
      <c r="Q60" s="133"/>
      <c r="AB60" s="203"/>
      <c r="AC60" s="203"/>
      <c r="AE60" s="57"/>
      <c r="AH60" s="88">
        <v>1</v>
      </c>
      <c r="AI60" s="87"/>
      <c r="AJ60" s="14"/>
      <c r="AK60" s="88">
        <v>12</v>
      </c>
      <c r="AL60" s="87"/>
      <c r="AM60" s="14"/>
    </row>
    <row r="61" spans="1:43" x14ac:dyDescent="0.25">
      <c r="A61" s="26"/>
      <c r="Q61" s="133"/>
      <c r="AH61" s="14"/>
      <c r="AK61" s="4">
        <v>12</v>
      </c>
    </row>
    <row r="62" spans="1:43" x14ac:dyDescent="0.25">
      <c r="A62" s="26"/>
    </row>
    <row r="63" spans="1:43" x14ac:dyDescent="0.25">
      <c r="A63" s="26"/>
    </row>
    <row r="64" spans="1:43" x14ac:dyDescent="0.25">
      <c r="A64" s="26"/>
    </row>
    <row r="65" spans="1:1" x14ac:dyDescent="0.25">
      <c r="A65" s="26"/>
    </row>
    <row r="66" spans="1:1" x14ac:dyDescent="0.25">
      <c r="A66" s="26"/>
    </row>
    <row r="67" spans="1:1" x14ac:dyDescent="0.25">
      <c r="A67" s="26"/>
    </row>
    <row r="68" spans="1:1" x14ac:dyDescent="0.25">
      <c r="A68" s="26"/>
    </row>
    <row r="69" spans="1:1" x14ac:dyDescent="0.25">
      <c r="A69" s="26"/>
    </row>
    <row r="70" spans="1:1" x14ac:dyDescent="0.25">
      <c r="A70" s="26"/>
    </row>
    <row r="71" spans="1:1" x14ac:dyDescent="0.25">
      <c r="A71" s="26"/>
    </row>
    <row r="72" spans="1:1" x14ac:dyDescent="0.25">
      <c r="A72" s="26"/>
    </row>
    <row r="73" spans="1:1" x14ac:dyDescent="0.25">
      <c r="A73" s="26"/>
    </row>
    <row r="74" spans="1:1" x14ac:dyDescent="0.25">
      <c r="A74" s="26"/>
    </row>
    <row r="75" spans="1:1" x14ac:dyDescent="0.25">
      <c r="A75" s="26"/>
    </row>
    <row r="76" spans="1:1" x14ac:dyDescent="0.25">
      <c r="A76" s="26"/>
    </row>
    <row r="77" spans="1:1" x14ac:dyDescent="0.25">
      <c r="A77" s="26"/>
    </row>
    <row r="78" spans="1:1" x14ac:dyDescent="0.25">
      <c r="A78" s="26"/>
    </row>
    <row r="79" spans="1:1" x14ac:dyDescent="0.25">
      <c r="A79" s="26"/>
    </row>
    <row r="80" spans="1:1" x14ac:dyDescent="0.25">
      <c r="A80" s="26"/>
    </row>
    <row r="81" spans="1:1" x14ac:dyDescent="0.25">
      <c r="A81" s="26"/>
    </row>
    <row r="82" spans="1:1" x14ac:dyDescent="0.25">
      <c r="A82" s="26"/>
    </row>
    <row r="83" spans="1:1" x14ac:dyDescent="0.25">
      <c r="A83" s="26"/>
    </row>
    <row r="84" spans="1:1" x14ac:dyDescent="0.25">
      <c r="A84" s="26"/>
    </row>
    <row r="85" spans="1:1" x14ac:dyDescent="0.25">
      <c r="A85" s="26"/>
    </row>
    <row r="86" spans="1:1" x14ac:dyDescent="0.25">
      <c r="A86" s="26"/>
    </row>
    <row r="87" spans="1:1" x14ac:dyDescent="0.25">
      <c r="A87" s="26"/>
    </row>
    <row r="88" spans="1:1" x14ac:dyDescent="0.25">
      <c r="A88" s="26"/>
    </row>
    <row r="89" spans="1:1" x14ac:dyDescent="0.25">
      <c r="A89" s="26"/>
    </row>
    <row r="90" spans="1:1" x14ac:dyDescent="0.25">
      <c r="A90" s="26"/>
    </row>
    <row r="91" spans="1:1" x14ac:dyDescent="0.25">
      <c r="A91" s="26"/>
    </row>
    <row r="92" spans="1:1" x14ac:dyDescent="0.25">
      <c r="A92" s="26"/>
    </row>
    <row r="93" spans="1:1" x14ac:dyDescent="0.25">
      <c r="A93" s="26"/>
    </row>
    <row r="94" spans="1:1" x14ac:dyDescent="0.25">
      <c r="A94" s="26"/>
    </row>
    <row r="95" spans="1:1" x14ac:dyDescent="0.25">
      <c r="A95" s="26"/>
    </row>
    <row r="96" spans="1:1" x14ac:dyDescent="0.25">
      <c r="A96" s="26"/>
    </row>
    <row r="97" spans="1:1" x14ac:dyDescent="0.25">
      <c r="A97" s="26"/>
    </row>
    <row r="98" spans="1:1" x14ac:dyDescent="0.25">
      <c r="A98" s="26"/>
    </row>
    <row r="99" spans="1:1" x14ac:dyDescent="0.25">
      <c r="A99" s="26"/>
    </row>
    <row r="100" spans="1:1" x14ac:dyDescent="0.25">
      <c r="A100" s="26"/>
    </row>
    <row r="101" spans="1:1" x14ac:dyDescent="0.25">
      <c r="A101" s="26"/>
    </row>
    <row r="102" spans="1:1" x14ac:dyDescent="0.25">
      <c r="A102" s="26"/>
    </row>
    <row r="103" spans="1:1" x14ac:dyDescent="0.25">
      <c r="A103" s="26"/>
    </row>
    <row r="104" spans="1:1" x14ac:dyDescent="0.25">
      <c r="A104" s="26"/>
    </row>
    <row r="105" spans="1:1" x14ac:dyDescent="0.25">
      <c r="A105" s="26"/>
    </row>
    <row r="106" spans="1:1" x14ac:dyDescent="0.25">
      <c r="A106" s="26"/>
    </row>
    <row r="107" spans="1:1" x14ac:dyDescent="0.25">
      <c r="A107" s="26"/>
    </row>
    <row r="108" spans="1:1" x14ac:dyDescent="0.25">
      <c r="A108" s="26"/>
    </row>
    <row r="109" spans="1:1" x14ac:dyDescent="0.25">
      <c r="A109" s="26"/>
    </row>
    <row r="110" spans="1:1" x14ac:dyDescent="0.25">
      <c r="A110" s="26"/>
    </row>
    <row r="111" spans="1:1" x14ac:dyDescent="0.25">
      <c r="A111" s="26"/>
    </row>
    <row r="112" spans="1:1" x14ac:dyDescent="0.25">
      <c r="A112" s="26"/>
    </row>
    <row r="113" spans="1:1" x14ac:dyDescent="0.25">
      <c r="A113" s="26"/>
    </row>
    <row r="114" spans="1:1" x14ac:dyDescent="0.25">
      <c r="A114" s="26"/>
    </row>
    <row r="115" spans="1:1" x14ac:dyDescent="0.25">
      <c r="A115" s="26"/>
    </row>
    <row r="116" spans="1:1" x14ac:dyDescent="0.25">
      <c r="A116" s="26"/>
    </row>
    <row r="117" spans="1:1" x14ac:dyDescent="0.25">
      <c r="A117" s="26"/>
    </row>
    <row r="118" spans="1:1" x14ac:dyDescent="0.25">
      <c r="A118" s="26"/>
    </row>
    <row r="119" spans="1:1" x14ac:dyDescent="0.25">
      <c r="A119" s="26"/>
    </row>
    <row r="120" spans="1:1" x14ac:dyDescent="0.25">
      <c r="A120" s="26"/>
    </row>
    <row r="121" spans="1:1" x14ac:dyDescent="0.25">
      <c r="A121" s="26"/>
    </row>
    <row r="122" spans="1:1" x14ac:dyDescent="0.25">
      <c r="A122" s="26"/>
    </row>
    <row r="123" spans="1:1" x14ac:dyDescent="0.25">
      <c r="A123" s="26"/>
    </row>
    <row r="124" spans="1:1" x14ac:dyDescent="0.25">
      <c r="A124" s="26"/>
    </row>
    <row r="125" spans="1:1" x14ac:dyDescent="0.25">
      <c r="A125" s="26"/>
    </row>
    <row r="126" spans="1:1" x14ac:dyDescent="0.25">
      <c r="A126" s="26"/>
    </row>
    <row r="127" spans="1:1" x14ac:dyDescent="0.25">
      <c r="A127" s="26"/>
    </row>
    <row r="128" spans="1:1" x14ac:dyDescent="0.25">
      <c r="A128" s="26"/>
    </row>
    <row r="129" spans="1:1" x14ac:dyDescent="0.25">
      <c r="A129" s="26"/>
    </row>
    <row r="130" spans="1:1" x14ac:dyDescent="0.25">
      <c r="A130" s="26"/>
    </row>
    <row r="131" spans="1:1" x14ac:dyDescent="0.25">
      <c r="A131" s="26"/>
    </row>
    <row r="132" spans="1:1" x14ac:dyDescent="0.25">
      <c r="A132" s="26"/>
    </row>
    <row r="133" spans="1:1" x14ac:dyDescent="0.25">
      <c r="A133" s="26"/>
    </row>
    <row r="134" spans="1:1" x14ac:dyDescent="0.25">
      <c r="A134" s="26"/>
    </row>
    <row r="135" spans="1:1" x14ac:dyDescent="0.25">
      <c r="A135" s="26"/>
    </row>
    <row r="136" spans="1:1" x14ac:dyDescent="0.25">
      <c r="A136" s="26"/>
    </row>
    <row r="137" spans="1:1" x14ac:dyDescent="0.25">
      <c r="A137" s="26"/>
    </row>
    <row r="138" spans="1:1" x14ac:dyDescent="0.25">
      <c r="A138" s="26"/>
    </row>
    <row r="139" spans="1:1" x14ac:dyDescent="0.25">
      <c r="A139" s="26"/>
    </row>
    <row r="140" spans="1:1" x14ac:dyDescent="0.25">
      <c r="A140" s="26"/>
    </row>
    <row r="141" spans="1:1" x14ac:dyDescent="0.25">
      <c r="A141" s="26"/>
    </row>
    <row r="142" spans="1:1" x14ac:dyDescent="0.25">
      <c r="A142" s="26"/>
    </row>
    <row r="143" spans="1:1" x14ac:dyDescent="0.25">
      <c r="A143" s="26"/>
    </row>
    <row r="144" spans="1:1" x14ac:dyDescent="0.25">
      <c r="A144" s="26"/>
    </row>
    <row r="145" spans="1:1" x14ac:dyDescent="0.25">
      <c r="A145" s="26"/>
    </row>
    <row r="146" spans="1:1" x14ac:dyDescent="0.25">
      <c r="A146" s="26"/>
    </row>
    <row r="147" spans="1:1" x14ac:dyDescent="0.25">
      <c r="A147" s="26"/>
    </row>
    <row r="148" spans="1:1" x14ac:dyDescent="0.25">
      <c r="A148" s="26"/>
    </row>
    <row r="149" spans="1:1" x14ac:dyDescent="0.25">
      <c r="A149" s="26"/>
    </row>
    <row r="150" spans="1:1" x14ac:dyDescent="0.25">
      <c r="A150" s="26"/>
    </row>
    <row r="151" spans="1:1" x14ac:dyDescent="0.25">
      <c r="A151" s="26"/>
    </row>
    <row r="152" spans="1:1" x14ac:dyDescent="0.25">
      <c r="A152" s="26"/>
    </row>
    <row r="153" spans="1:1" x14ac:dyDescent="0.25">
      <c r="A153" s="26"/>
    </row>
    <row r="154" spans="1:1" x14ac:dyDescent="0.25">
      <c r="A154" s="26"/>
    </row>
    <row r="155" spans="1:1" x14ac:dyDescent="0.25">
      <c r="A155" s="26"/>
    </row>
    <row r="156" spans="1:1" x14ac:dyDescent="0.25">
      <c r="A156" s="26"/>
    </row>
    <row r="157" spans="1:1" x14ac:dyDescent="0.25">
      <c r="A157" s="26"/>
    </row>
    <row r="158" spans="1:1" x14ac:dyDescent="0.25">
      <c r="A158" s="26"/>
    </row>
    <row r="159" spans="1:1" x14ac:dyDescent="0.25">
      <c r="A159" s="26"/>
    </row>
    <row r="160" spans="1:1" x14ac:dyDescent="0.25">
      <c r="A160" s="26"/>
    </row>
    <row r="161" spans="1:1" x14ac:dyDescent="0.25">
      <c r="A161" s="26"/>
    </row>
    <row r="162" spans="1:1" x14ac:dyDescent="0.25">
      <c r="A162" s="26"/>
    </row>
    <row r="163" spans="1:1" x14ac:dyDescent="0.25">
      <c r="A163" s="26"/>
    </row>
    <row r="164" spans="1:1" x14ac:dyDescent="0.25">
      <c r="A164" s="26"/>
    </row>
    <row r="165" spans="1:1" x14ac:dyDescent="0.25">
      <c r="A165" s="26"/>
    </row>
    <row r="166" spans="1:1" x14ac:dyDescent="0.25">
      <c r="A166" s="26"/>
    </row>
    <row r="167" spans="1:1" x14ac:dyDescent="0.25">
      <c r="A167" s="26"/>
    </row>
    <row r="168" spans="1:1" x14ac:dyDescent="0.25">
      <c r="A168" s="26"/>
    </row>
    <row r="169" spans="1:1" x14ac:dyDescent="0.25">
      <c r="A169" s="26"/>
    </row>
    <row r="170" spans="1:1" x14ac:dyDescent="0.25">
      <c r="A170" s="26"/>
    </row>
    <row r="171" spans="1:1" x14ac:dyDescent="0.25">
      <c r="A171" s="26"/>
    </row>
    <row r="172" spans="1:1" x14ac:dyDescent="0.25">
      <c r="A172" s="26"/>
    </row>
    <row r="173" spans="1:1" x14ac:dyDescent="0.25">
      <c r="A173" s="26"/>
    </row>
    <row r="174" spans="1:1" x14ac:dyDescent="0.25">
      <c r="A174" s="26"/>
    </row>
    <row r="175" spans="1:1" x14ac:dyDescent="0.25">
      <c r="A175" s="26"/>
    </row>
    <row r="176" spans="1:1" x14ac:dyDescent="0.25">
      <c r="A176" s="26"/>
    </row>
    <row r="177" spans="1:1" x14ac:dyDescent="0.25">
      <c r="A177" s="26"/>
    </row>
    <row r="178" spans="1:1" x14ac:dyDescent="0.25">
      <c r="A178" s="26"/>
    </row>
    <row r="179" spans="1:1" x14ac:dyDescent="0.25">
      <c r="A179" s="26"/>
    </row>
    <row r="180" spans="1:1" x14ac:dyDescent="0.25">
      <c r="A180" s="26"/>
    </row>
    <row r="181" spans="1:1" x14ac:dyDescent="0.25">
      <c r="A181" s="26"/>
    </row>
    <row r="182" spans="1:1" x14ac:dyDescent="0.25">
      <c r="A182" s="26"/>
    </row>
    <row r="183" spans="1:1" x14ac:dyDescent="0.25">
      <c r="A183" s="26"/>
    </row>
    <row r="184" spans="1:1" x14ac:dyDescent="0.25">
      <c r="A184" s="26"/>
    </row>
    <row r="185" spans="1:1" x14ac:dyDescent="0.25">
      <c r="A185" s="26"/>
    </row>
    <row r="186" spans="1:1" x14ac:dyDescent="0.25">
      <c r="A186" s="26"/>
    </row>
    <row r="187" spans="1:1" x14ac:dyDescent="0.25">
      <c r="A187" s="26"/>
    </row>
    <row r="188" spans="1:1" x14ac:dyDescent="0.25">
      <c r="A188" s="26"/>
    </row>
    <row r="189" spans="1:1" x14ac:dyDescent="0.25">
      <c r="A189" s="26"/>
    </row>
    <row r="190" spans="1:1" x14ac:dyDescent="0.25">
      <c r="A190" s="26"/>
    </row>
    <row r="191" spans="1:1" x14ac:dyDescent="0.25">
      <c r="A191" s="26"/>
    </row>
    <row r="192" spans="1:1" x14ac:dyDescent="0.25">
      <c r="A192" s="26"/>
    </row>
    <row r="193" spans="1:1" x14ac:dyDescent="0.25">
      <c r="A193" s="26"/>
    </row>
    <row r="194" spans="1:1" x14ac:dyDescent="0.25">
      <c r="A194" s="26"/>
    </row>
    <row r="195" spans="1:1" x14ac:dyDescent="0.25">
      <c r="A195" s="26"/>
    </row>
    <row r="196" spans="1:1" x14ac:dyDescent="0.25">
      <c r="A196" s="26"/>
    </row>
    <row r="197" spans="1:1" x14ac:dyDescent="0.25">
      <c r="A197" s="26"/>
    </row>
    <row r="198" spans="1:1" x14ac:dyDescent="0.25">
      <c r="A198" s="26"/>
    </row>
    <row r="199" spans="1:1" x14ac:dyDescent="0.25">
      <c r="A199" s="26"/>
    </row>
    <row r="200" spans="1:1" x14ac:dyDescent="0.25">
      <c r="A200" s="26"/>
    </row>
    <row r="201" spans="1:1" x14ac:dyDescent="0.25">
      <c r="A201" s="26"/>
    </row>
    <row r="202" spans="1:1" x14ac:dyDescent="0.25">
      <c r="A202" s="26"/>
    </row>
    <row r="203" spans="1:1" x14ac:dyDescent="0.25">
      <c r="A203" s="26"/>
    </row>
    <row r="204" spans="1:1" x14ac:dyDescent="0.25">
      <c r="A204" s="26"/>
    </row>
    <row r="205" spans="1:1" x14ac:dyDescent="0.25">
      <c r="A205" s="26"/>
    </row>
    <row r="206" spans="1:1" x14ac:dyDescent="0.25">
      <c r="A206" s="26"/>
    </row>
    <row r="207" spans="1:1" x14ac:dyDescent="0.25">
      <c r="A207" s="26"/>
    </row>
    <row r="208" spans="1:1" x14ac:dyDescent="0.25">
      <c r="A208" s="26"/>
    </row>
    <row r="209" spans="1:1" x14ac:dyDescent="0.25">
      <c r="A209" s="26"/>
    </row>
    <row r="210" spans="1:1" x14ac:dyDescent="0.25">
      <c r="A210" s="26"/>
    </row>
    <row r="211" spans="1:1" x14ac:dyDescent="0.25">
      <c r="A211" s="26"/>
    </row>
    <row r="212" spans="1:1" x14ac:dyDescent="0.25">
      <c r="A212" s="26"/>
    </row>
    <row r="213" spans="1:1" x14ac:dyDescent="0.25">
      <c r="A213" s="26"/>
    </row>
    <row r="214" spans="1:1" x14ac:dyDescent="0.25">
      <c r="A214" s="26"/>
    </row>
    <row r="215" spans="1:1" x14ac:dyDescent="0.25">
      <c r="A215" s="26"/>
    </row>
    <row r="216" spans="1:1" x14ac:dyDescent="0.25">
      <c r="A216" s="26"/>
    </row>
    <row r="217" spans="1:1" x14ac:dyDescent="0.25">
      <c r="A217" s="26"/>
    </row>
    <row r="218" spans="1:1" x14ac:dyDescent="0.25">
      <c r="A218" s="26"/>
    </row>
    <row r="219" spans="1:1" x14ac:dyDescent="0.25">
      <c r="A219" s="26"/>
    </row>
    <row r="220" spans="1:1" x14ac:dyDescent="0.25">
      <c r="A220" s="26"/>
    </row>
    <row r="221" spans="1:1" x14ac:dyDescent="0.25">
      <c r="A221" s="26"/>
    </row>
    <row r="222" spans="1:1" x14ac:dyDescent="0.25">
      <c r="A222" s="26"/>
    </row>
    <row r="223" spans="1:1" x14ac:dyDescent="0.25">
      <c r="A223" s="26"/>
    </row>
    <row r="224" spans="1:1" x14ac:dyDescent="0.25">
      <c r="A224" s="26"/>
    </row>
    <row r="225" spans="1:1" x14ac:dyDescent="0.25">
      <c r="A225" s="26"/>
    </row>
    <row r="226" spans="1:1" x14ac:dyDescent="0.25">
      <c r="A226" s="26"/>
    </row>
    <row r="227" spans="1:1" x14ac:dyDescent="0.25">
      <c r="A227" s="26"/>
    </row>
    <row r="228" spans="1:1" x14ac:dyDescent="0.25">
      <c r="A228" s="26"/>
    </row>
    <row r="229" spans="1:1" x14ac:dyDescent="0.25">
      <c r="A229" s="26"/>
    </row>
    <row r="230" spans="1:1" x14ac:dyDescent="0.25">
      <c r="A230" s="26"/>
    </row>
  </sheetData>
  <sheetProtection algorithmName="SHA-512" hashValue="Xijk23a4jWZrNsk2cYCBmlFvIOoP4Ca6p6fA1KLT7Ib2w196D+0dXyeEaHdv9OBXCJcM2/lySJMc29XNfaRSQg==" saltValue="wTycJVenyd9GQKGyqQ4Xpw==" spinCount="100000" sheet="1" scenarios="1"/>
  <customSheetViews>
    <customSheetView guid="{F9AD76E4-BA12-48A8-B026-0F4EAD2A2C7C}" showPageBreaks="1" showGridLines="0" printArea="1" hiddenColumns="1" showRuler="0" topLeftCell="P1">
      <selection activeCell="V13" sqref="V13"/>
      <pageMargins left="0.2" right="0.25" top="0.47" bottom="0.56999999999999995" header="0.17" footer="0.2"/>
      <printOptions horizontalCentered="1"/>
      <pageSetup scale="65" orientation="landscape" r:id="rId1"/>
      <headerFooter alignWithMargins="0">
        <oddHeader>&amp;C&amp;"Times New Roman,Bold"&amp;16Milwaukee County Department of Health &amp; Human Services (DHHS)&amp;"Times New Roman,Regular"&amp;10
&amp;"Times New Roman,Bold"&amp;12Expense Report</oddHeader>
        <oddFooter>&amp;LMail to: Milwaukee County Department of Health &amp; Human Services
Attn: Fiscal Services
1220 West Vilet Street Suite 109, Milwaukee, WI 53205&amp;R&amp;"Times New Roman,Regular"&amp;8File: &amp;F
Worksheet: &amp;A
Printed: &amp;D
Form 162 Exp 6/08/05</oddFooter>
      </headerFooter>
    </customSheetView>
  </customSheetViews>
  <mergeCells count="37">
    <mergeCell ref="U4:W4"/>
    <mergeCell ref="U6:W6"/>
    <mergeCell ref="A19:B19"/>
    <mergeCell ref="A20:B20"/>
    <mergeCell ref="A21:B21"/>
    <mergeCell ref="H6:I6"/>
    <mergeCell ref="T5:U5"/>
    <mergeCell ref="A11:B11"/>
    <mergeCell ref="A13:B13"/>
    <mergeCell ref="U7:W7"/>
    <mergeCell ref="U8:W8"/>
    <mergeCell ref="A12:B12"/>
    <mergeCell ref="A43:E43"/>
    <mergeCell ref="A14:B14"/>
    <mergeCell ref="A15:B15"/>
    <mergeCell ref="A16:B16"/>
    <mergeCell ref="A17:B17"/>
    <mergeCell ref="A18:B18"/>
    <mergeCell ref="A34:B34"/>
    <mergeCell ref="A27:B27"/>
    <mergeCell ref="A22:B22"/>
    <mergeCell ref="A35:B35"/>
    <mergeCell ref="A31:B31"/>
    <mergeCell ref="A32:B32"/>
    <mergeCell ref="A33:B33"/>
    <mergeCell ref="A28:B28"/>
    <mergeCell ref="A29:B29"/>
    <mergeCell ref="A30:B30"/>
    <mergeCell ref="A23:B23"/>
    <mergeCell ref="A24:B24"/>
    <mergeCell ref="A25:B25"/>
    <mergeCell ref="A26:B26"/>
    <mergeCell ref="B2:I2"/>
    <mergeCell ref="B3:I3"/>
    <mergeCell ref="B4:I4"/>
    <mergeCell ref="B5:I5"/>
    <mergeCell ref="B7:G7"/>
  </mergeCells>
  <phoneticPr fontId="0" type="noConversion"/>
  <conditionalFormatting sqref="BD13:BD34">
    <cfRule type="cellIs" dxfId="1" priority="1" operator="greaterThan">
      <formula>0.0005</formula>
    </cfRule>
    <cfRule type="cellIs" priority="2" operator="notEqual">
      <formula>""""""</formula>
    </cfRule>
    <cfRule type="cellIs" dxfId="0" priority="3" operator="greaterThan">
      <formula>0.5</formula>
    </cfRule>
  </conditionalFormatting>
  <hyperlinks>
    <hyperlink ref="U6" r:id="rId2" display="britney@westernbilingual.com" xr:uid="{00000000-0004-0000-0100-000000000000}"/>
  </hyperlinks>
  <printOptions horizontalCentered="1"/>
  <pageMargins left="0.18" right="0.25" top="0.69" bottom="0.67" header="0.17" footer="0.2"/>
  <pageSetup scale="65" orientation="landscape" cellComments="asDisplayed" r:id="rId3"/>
  <headerFooter alignWithMargins="0">
    <oddHeader>&amp;C&amp;"Times New Roman,Bold"&amp;16Milwaukee County Department of Health and Human Services (DHHS)&amp;"Times New Roman,Regular"&amp;10
&amp;"Times New Roman,Bold Italic"&amp;14 2023 PROFESSIONAL SERVICES EXPENSE STATEMENT</oddHeader>
    <oddFooter>&amp;R&amp;"Times New Roman,Regular"&amp;8File: &amp;F
Worksheet: &amp;A
Printed: &amp;D
Form 162 (Rev 1/17/23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6" name="Drop Down 5">
              <controlPr locked="0" defaultSize="0" autoLine="0" autoPict="0">
                <anchor moveWithCells="1">
                  <from>
                    <xdr:col>20</xdr:col>
                    <xdr:colOff>213360</xdr:colOff>
                    <xdr:row>1</xdr:row>
                    <xdr:rowOff>99060</xdr:rowOff>
                  </from>
                  <to>
                    <xdr:col>22</xdr:col>
                    <xdr:colOff>594360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7" name="Drop Down 32">
              <controlPr locked="0" defaultSize="0" autoLine="0" autoPict="0">
                <anchor moveWithCells="1">
                  <from>
                    <xdr:col>1</xdr:col>
                    <xdr:colOff>38100</xdr:colOff>
                    <xdr:row>5</xdr:row>
                    <xdr:rowOff>7620</xdr:rowOff>
                  </from>
                  <to>
                    <xdr:col>5</xdr:col>
                    <xdr:colOff>198120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8" name="Drop Down 47">
              <controlPr locked="0" defaultSize="0" autoLine="0" autoPict="0">
                <anchor moveWithCells="1">
                  <from>
                    <xdr:col>1</xdr:col>
                    <xdr:colOff>38100</xdr:colOff>
                    <xdr:row>8</xdr:row>
                    <xdr:rowOff>7620</xdr:rowOff>
                  </from>
                  <to>
                    <xdr:col>4</xdr:col>
                    <xdr:colOff>30480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9" name="Drop Down 48">
              <controlPr locked="0" defaultSize="0" autoLine="0" autoPict="0">
                <anchor moveWithCells="1">
                  <from>
                    <xdr:col>4</xdr:col>
                    <xdr:colOff>38100</xdr:colOff>
                    <xdr:row>8</xdr:row>
                    <xdr:rowOff>7620</xdr:rowOff>
                  </from>
                  <to>
                    <xdr:col>5</xdr:col>
                    <xdr:colOff>274320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0" name="Drop Down 49">
              <controlPr locked="0" defaultSize="0" autoLine="0" autoPict="0">
                <anchor moveWithCells="1">
                  <from>
                    <xdr:col>7</xdr:col>
                    <xdr:colOff>38100</xdr:colOff>
                    <xdr:row>6</xdr:row>
                    <xdr:rowOff>7620</xdr:rowOff>
                  </from>
                  <to>
                    <xdr:col>8</xdr:col>
                    <xdr:colOff>518160</xdr:colOff>
                    <xdr:row>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1" name="Drop Down 53">
              <controlPr locked="0" defaultSize="0" autoLine="0" autoPict="0">
                <anchor moveWithCells="1">
                  <from>
                    <xdr:col>21</xdr:col>
                    <xdr:colOff>0</xdr:colOff>
                    <xdr:row>11</xdr:row>
                    <xdr:rowOff>22860</xdr:rowOff>
                  </from>
                  <to>
                    <xdr:col>22</xdr:col>
                    <xdr:colOff>22860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2" name="Drop Down 54">
              <controlPr locked="0" defaultSize="0" autoLine="0" autoPict="0">
                <anchor moveWithCells="1">
                  <from>
                    <xdr:col>22</xdr:col>
                    <xdr:colOff>22860</xdr:colOff>
                    <xdr:row>10</xdr:row>
                    <xdr:rowOff>502920</xdr:rowOff>
                  </from>
                  <to>
                    <xdr:col>22</xdr:col>
                    <xdr:colOff>632460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3" name="Drop Down 56">
              <controlPr locked="0" defaultSize="0" autoLine="0" autoPict="0">
                <anchor moveWithCells="1">
                  <from>
                    <xdr:col>23</xdr:col>
                    <xdr:colOff>91440</xdr:colOff>
                    <xdr:row>11</xdr:row>
                    <xdr:rowOff>7620</xdr:rowOff>
                  </from>
                  <to>
                    <xdr:col>23</xdr:col>
                    <xdr:colOff>701040</xdr:colOff>
                    <xdr:row>12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U228"/>
  <sheetViews>
    <sheetView zoomScale="107" zoomScaleNormal="107" workbookViewId="0">
      <pane xSplit="19" ySplit="11" topLeftCell="T12" activePane="bottomRight" state="frozen"/>
      <selection pane="topRight" activeCell="T1" sqref="T1"/>
      <selection pane="bottomLeft" activeCell="A12" sqref="A12"/>
      <selection pane="bottomRight" activeCell="F1" sqref="F1:S1048576"/>
    </sheetView>
  </sheetViews>
  <sheetFormatPr defaultColWidth="8.88671875" defaultRowHeight="13.2" x14ac:dyDescent="0.25"/>
  <cols>
    <col min="1" max="1" width="10.109375" style="4" customWidth="1"/>
    <col min="2" max="2" width="15.44140625" style="4" customWidth="1"/>
    <col min="3" max="3" width="12.6640625" style="4" customWidth="1"/>
    <col min="4" max="4" width="10.88671875" style="4" customWidth="1"/>
    <col min="5" max="5" width="11.33203125" style="4" customWidth="1"/>
    <col min="6" max="6" width="4.6640625" style="4" hidden="1" customWidth="1"/>
    <col min="7" max="8" width="11.109375" style="4" hidden="1" customWidth="1"/>
    <col min="9" max="10" width="10.5546875" style="4" hidden="1" customWidth="1"/>
    <col min="11" max="11" width="10" style="4" hidden="1" customWidth="1"/>
    <col min="12" max="12" width="10.33203125" style="4" hidden="1" customWidth="1"/>
    <col min="13" max="13" width="10.44140625" style="4" hidden="1" customWidth="1"/>
    <col min="14" max="14" width="10.33203125" style="4" hidden="1" customWidth="1"/>
    <col min="15" max="15" width="11.33203125" style="4" hidden="1" customWidth="1"/>
    <col min="16" max="16" width="10.44140625" style="4" hidden="1" customWidth="1"/>
    <col min="17" max="17" width="12.6640625" style="4" hidden="1" customWidth="1"/>
    <col min="18" max="18" width="10.44140625" style="4" hidden="1" customWidth="1"/>
    <col min="19" max="19" width="10.5546875" style="4" hidden="1" customWidth="1"/>
    <col min="20" max="20" width="12.5546875" style="33" customWidth="1"/>
    <col min="21" max="21" width="11.33203125" style="33" customWidth="1"/>
    <col min="22" max="22" width="13" style="33" customWidth="1"/>
    <col min="23" max="23" width="12" style="33" customWidth="1"/>
    <col min="24" max="24" width="13.5546875" style="33" customWidth="1"/>
    <col min="25" max="25" width="14.5546875" style="33" customWidth="1"/>
    <col min="26" max="26" width="9.33203125" style="43" hidden="1" customWidth="1"/>
    <col min="27" max="27" width="8.88671875" style="4" hidden="1" customWidth="1"/>
    <col min="28" max="28" width="19.6640625" style="4" hidden="1" customWidth="1"/>
    <col min="29" max="29" width="8.88671875" style="4" hidden="1" customWidth="1"/>
    <col min="30" max="42" width="7.44140625" style="4" hidden="1" customWidth="1"/>
    <col min="43" max="43" width="1.6640625" style="4" hidden="1" customWidth="1"/>
    <col min="44" max="16384" width="8.88671875" style="4"/>
  </cols>
  <sheetData>
    <row r="1" spans="1:44" ht="21" customHeight="1" x14ac:dyDescent="0.25">
      <c r="T1" s="183">
        <f>+Exp!K2</f>
        <v>2026</v>
      </c>
      <c r="Z1" s="4"/>
    </row>
    <row r="2" spans="1:44" s="6" customFormat="1" ht="18" customHeight="1" x14ac:dyDescent="0.35">
      <c r="A2" s="4" t="s">
        <v>0</v>
      </c>
      <c r="B2" s="239" t="str">
        <f>IF(Exp!B2=0," ",Exp!B2)</f>
        <v xml:space="preserve"> </v>
      </c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144"/>
      <c r="W2" s="145" t="s">
        <v>1</v>
      </c>
      <c r="X2" s="236" t="str">
        <f>VLOOKUP(Exp!AB58,Exp!AB45:AC57,2)</f>
        <v>January</v>
      </c>
      <c r="Y2" s="236"/>
    </row>
    <row r="3" spans="1:44" s="6" customFormat="1" ht="13.5" customHeight="1" x14ac:dyDescent="0.35">
      <c r="A3" s="4" t="s">
        <v>49</v>
      </c>
      <c r="B3" s="244" t="str">
        <f>IF(Exp!B3=0," ",Exp!B3)</f>
        <v xml:space="preserve"> </v>
      </c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111"/>
      <c r="W3" s="111"/>
      <c r="X3" s="111"/>
      <c r="Y3" s="111"/>
    </row>
    <row r="4" spans="1:44" s="6" customFormat="1" ht="13.5" customHeight="1" x14ac:dyDescent="0.35">
      <c r="A4" s="4" t="s">
        <v>4</v>
      </c>
      <c r="B4" s="244" t="str">
        <f>IF(Exp!B4=0," ",Exp!B4)</f>
        <v xml:space="preserve"> </v>
      </c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147"/>
      <c r="W4" s="145" t="s">
        <v>2</v>
      </c>
      <c r="X4" s="148" t="str">
        <f>IF(Exp!U4=0," ",Exp!U4)</f>
        <v xml:space="preserve"> </v>
      </c>
      <c r="Y4" s="149"/>
    </row>
    <row r="5" spans="1:44" s="6" customFormat="1" ht="13.5" customHeight="1" x14ac:dyDescent="0.35">
      <c r="A5" s="4" t="s">
        <v>51</v>
      </c>
      <c r="B5" s="244" t="str">
        <f>IF(Exp!B5=0," ",Exp!B5)</f>
        <v xml:space="preserve"> </v>
      </c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150"/>
      <c r="W5" s="151"/>
      <c r="X5" s="150" t="s">
        <v>3</v>
      </c>
      <c r="Y5" s="152"/>
    </row>
    <row r="6" spans="1:44" s="6" customFormat="1" ht="13.5" customHeight="1" x14ac:dyDescent="0.35">
      <c r="A6" s="89" t="s">
        <v>44</v>
      </c>
      <c r="B6" s="67">
        <f>VLOOKUP(Exp!AE51,Exp!AD45:AE50,2)</f>
        <v>0</v>
      </c>
      <c r="C6" s="68"/>
      <c r="D6" s="68"/>
      <c r="E6" s="68"/>
      <c r="F6" s="45"/>
      <c r="G6" s="45"/>
      <c r="H6" s="8"/>
      <c r="I6" s="8"/>
      <c r="J6" s="8"/>
      <c r="K6" s="8"/>
      <c r="L6" s="8"/>
      <c r="M6" s="8"/>
      <c r="N6" s="8"/>
      <c r="O6" s="8"/>
      <c r="P6" s="8"/>
      <c r="Q6" s="46"/>
      <c r="R6" s="10"/>
      <c r="S6" s="10"/>
      <c r="T6" s="111"/>
      <c r="U6" s="153"/>
      <c r="V6" s="153"/>
      <c r="W6" s="154" t="s">
        <v>23</v>
      </c>
      <c r="X6" s="155" t="str">
        <f>IF(Exp!U6=0," ",Exp!U6)</f>
        <v>email address</v>
      </c>
      <c r="Y6" s="149"/>
    </row>
    <row r="7" spans="1:44" s="6" customFormat="1" ht="13.5" customHeight="1" x14ac:dyDescent="0.35">
      <c r="A7" s="4" t="s">
        <v>5</v>
      </c>
      <c r="B7" s="239" t="str">
        <f>IF(Exp!B7=0," ",Exp!B7)</f>
        <v xml:space="preserve"> </v>
      </c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48"/>
      <c r="V7" s="111"/>
      <c r="W7" s="111"/>
      <c r="X7" s="156" t="s">
        <v>50</v>
      </c>
      <c r="Y7" s="165">
        <f>IF(Exp!U7=0," ",Exp!U7)</f>
        <v>1234567890</v>
      </c>
    </row>
    <row r="8" spans="1:44" s="6" customFormat="1" ht="13.5" customHeight="1" x14ac:dyDescent="0.3">
      <c r="B8" s="92" t="s">
        <v>79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157" t="s">
        <v>80</v>
      </c>
      <c r="U8" s="245" t="s">
        <v>78</v>
      </c>
      <c r="V8" s="245"/>
      <c r="W8" s="158"/>
      <c r="X8" s="159" t="s">
        <v>39</v>
      </c>
      <c r="Y8" s="165">
        <f>IF(Exp!U8=0," ",Exp!U8)</f>
        <v>1234567890</v>
      </c>
    </row>
    <row r="9" spans="1:44" ht="15" customHeight="1" x14ac:dyDescent="0.3">
      <c r="A9" s="4" t="s">
        <v>73</v>
      </c>
      <c r="B9" s="94" t="str">
        <f>VLOOKUP(Exp!AH60,Exp!AH48:AI59,2)</f>
        <v>January</v>
      </c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160" t="str">
        <f>VLOOKUP(Exp!AK60,Exp!AK48:AL59,2)</f>
        <v>December</v>
      </c>
      <c r="U9" s="246" t="str">
        <f>VLOOKUP(Exp!AF50,Exp!AF48:AG49,2)</f>
        <v>Partial</v>
      </c>
      <c r="V9" s="247"/>
      <c r="W9" s="118"/>
      <c r="Z9" s="4"/>
    </row>
    <row r="10" spans="1:44" ht="16.2" x14ac:dyDescent="0.35">
      <c r="A10" s="15" t="s">
        <v>10</v>
      </c>
      <c r="T10" s="161"/>
      <c r="U10" s="161"/>
      <c r="V10" s="146"/>
      <c r="W10" s="118"/>
      <c r="Z10" s="4"/>
    </row>
    <row r="11" spans="1:44" ht="40.200000000000003" x14ac:dyDescent="0.3">
      <c r="A11" s="221" t="s">
        <v>52</v>
      </c>
      <c r="B11" s="222"/>
      <c r="C11" s="16"/>
      <c r="D11" s="16"/>
      <c r="E11" s="17"/>
      <c r="F11" s="18">
        <v>1</v>
      </c>
      <c r="G11" s="19" t="str">
        <f>Exp!E11</f>
        <v>January  Units</v>
      </c>
      <c r="H11" s="19" t="str">
        <f>Exp!F11</f>
        <v>February  Units</v>
      </c>
      <c r="I11" s="19" t="str">
        <f>Exp!G11</f>
        <v>March  Units</v>
      </c>
      <c r="J11" s="19" t="str">
        <f>Exp!H11</f>
        <v>April  Units</v>
      </c>
      <c r="K11" s="19" t="str">
        <f>Exp!I11</f>
        <v>May  Units</v>
      </c>
      <c r="L11" s="19" t="str">
        <f>Exp!J11</f>
        <v>June  Units</v>
      </c>
      <c r="M11" s="19" t="str">
        <f>Exp!K11</f>
        <v>July  Units</v>
      </c>
      <c r="N11" s="19" t="str">
        <f>Exp!L11</f>
        <v>August  Units</v>
      </c>
      <c r="O11" s="19" t="str">
        <f>Exp!M11</f>
        <v>September  Units</v>
      </c>
      <c r="P11" s="19" t="str">
        <f>Exp!N11</f>
        <v>October  Units</v>
      </c>
      <c r="Q11" s="19" t="str">
        <f>Exp!O11</f>
        <v>November  Units</v>
      </c>
      <c r="R11" s="19" t="str">
        <f>Exp!P11</f>
        <v>December  Units</v>
      </c>
      <c r="S11" s="19" t="str">
        <f>Exp!Q11</f>
        <v>Final      Units</v>
      </c>
      <c r="T11" s="162" t="str">
        <f>VLOOKUP(F11,$F$11:$S$11,Exp!AB58+1)</f>
        <v>January  Units</v>
      </c>
      <c r="U11" s="163" t="s">
        <v>68</v>
      </c>
      <c r="V11" s="163" t="s">
        <v>66</v>
      </c>
      <c r="W11" s="129" t="s">
        <v>67</v>
      </c>
      <c r="X11" s="129" t="s">
        <v>69</v>
      </c>
      <c r="Y11" s="113" t="s">
        <v>70</v>
      </c>
      <c r="Z11" s="55" t="s">
        <v>63</v>
      </c>
      <c r="AA11" s="55" t="s">
        <v>61</v>
      </c>
      <c r="AC11" s="4">
        <v>1</v>
      </c>
      <c r="AD11" s="19" t="s">
        <v>26</v>
      </c>
      <c r="AE11" s="19" t="s">
        <v>24</v>
      </c>
      <c r="AF11" s="19" t="s">
        <v>53</v>
      </c>
      <c r="AG11" s="19" t="s">
        <v>54</v>
      </c>
      <c r="AH11" s="19" t="s">
        <v>40</v>
      </c>
      <c r="AI11" s="19" t="s">
        <v>55</v>
      </c>
      <c r="AJ11" s="19" t="s">
        <v>41</v>
      </c>
      <c r="AK11" s="19" t="s">
        <v>56</v>
      </c>
      <c r="AL11" s="19" t="s">
        <v>57</v>
      </c>
      <c r="AM11" s="19" t="s">
        <v>58</v>
      </c>
      <c r="AN11" s="55" t="s">
        <v>59</v>
      </c>
      <c r="AO11" s="55" t="s">
        <v>25</v>
      </c>
      <c r="AP11" s="55" t="s">
        <v>60</v>
      </c>
    </row>
    <row r="12" spans="1:44" ht="15.6" x14ac:dyDescent="0.3">
      <c r="A12" s="242"/>
      <c r="B12" s="243"/>
      <c r="C12" s="20"/>
      <c r="D12" s="21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64"/>
      <c r="U12" s="132"/>
      <c r="V12" s="132" t="s">
        <v>6</v>
      </c>
      <c r="W12" s="132"/>
      <c r="X12" s="132" t="s">
        <v>6</v>
      </c>
      <c r="Y12" s="240"/>
      <c r="Z12" s="241"/>
      <c r="AA12" s="4" t="s">
        <v>6</v>
      </c>
    </row>
    <row r="13" spans="1:44" s="95" customFormat="1" ht="15.6" x14ac:dyDescent="0.3">
      <c r="A13" s="237" t="str">
        <f>IF(Exp!A13=0," ",Exp!A13)</f>
        <v>!</v>
      </c>
      <c r="B13" s="238"/>
      <c r="C13" s="103"/>
      <c r="D13" s="104"/>
      <c r="E13" s="96"/>
      <c r="F13" s="18">
        <v>1</v>
      </c>
      <c r="G13" s="177">
        <f>Exp!E13</f>
        <v>0</v>
      </c>
      <c r="H13" s="177">
        <f>Exp!F13</f>
        <v>0</v>
      </c>
      <c r="I13" s="177">
        <f>Exp!G13</f>
        <v>0</v>
      </c>
      <c r="J13" s="177">
        <f>Exp!H13</f>
        <v>0</v>
      </c>
      <c r="K13" s="177">
        <f>Exp!I13</f>
        <v>0</v>
      </c>
      <c r="L13" s="177">
        <f>Exp!J13</f>
        <v>0</v>
      </c>
      <c r="M13" s="177">
        <f>Exp!K13</f>
        <v>0</v>
      </c>
      <c r="N13" s="177">
        <f>Exp!L13</f>
        <v>0</v>
      </c>
      <c r="O13" s="177">
        <f>Exp!M13</f>
        <v>0</v>
      </c>
      <c r="P13" s="177">
        <f>Exp!N13</f>
        <v>0</v>
      </c>
      <c r="Q13" s="177">
        <f>Exp!O13</f>
        <v>0</v>
      </c>
      <c r="R13" s="177">
        <f>Exp!P13</f>
        <v>0</v>
      </c>
      <c r="S13" s="177">
        <f>Exp!Q13</f>
        <v>0</v>
      </c>
      <c r="T13" s="193">
        <f>VLOOKUP(F13,$F$13:$S$36,Exp!$AB$58+1)</f>
        <v>0</v>
      </c>
      <c r="U13" s="188">
        <f>VLOOKUP(AC13,$AC$13:$AP$33,Exp!$AB$58+1)</f>
        <v>0</v>
      </c>
      <c r="V13" s="188">
        <f>U13*AA13</f>
        <v>0</v>
      </c>
      <c r="W13" s="188">
        <f>Z13-U13</f>
        <v>0</v>
      </c>
      <c r="X13" s="188">
        <f>Y13-V13</f>
        <v>0</v>
      </c>
      <c r="Y13" s="188">
        <f>Exp!X13</f>
        <v>0</v>
      </c>
      <c r="Z13" s="98">
        <f>Exp!V13</f>
        <v>0</v>
      </c>
      <c r="AA13" s="98">
        <f>Exp!W13</f>
        <v>0</v>
      </c>
      <c r="AC13" s="95">
        <v>1</v>
      </c>
      <c r="AD13" s="95">
        <f>SUM($G13:G13)</f>
        <v>0</v>
      </c>
      <c r="AE13" s="95">
        <f>SUM($G13:H13)</f>
        <v>0</v>
      </c>
      <c r="AF13" s="95">
        <f>SUM($G13:I13)</f>
        <v>0</v>
      </c>
      <c r="AG13" s="95">
        <f>SUM($G13:J13)</f>
        <v>0</v>
      </c>
      <c r="AH13" s="95">
        <f>SUM($G13:K13)</f>
        <v>0</v>
      </c>
      <c r="AI13" s="95">
        <f>SUM($G13:L13)</f>
        <v>0</v>
      </c>
      <c r="AJ13" s="95">
        <f>SUM($G13:M13)</f>
        <v>0</v>
      </c>
      <c r="AK13" s="95">
        <f>SUM($G13:N13)</f>
        <v>0</v>
      </c>
      <c r="AL13" s="95">
        <f>SUM($G13:O13)</f>
        <v>0</v>
      </c>
      <c r="AM13" s="95">
        <f>SUM($G13:P13)</f>
        <v>0</v>
      </c>
      <c r="AN13" s="95">
        <f>SUM($G13:Q13)</f>
        <v>0</v>
      </c>
      <c r="AO13" s="95">
        <f>SUM($G13:R13)</f>
        <v>0</v>
      </c>
      <c r="AP13" s="95">
        <f>SUM($G13:S13)</f>
        <v>0</v>
      </c>
    </row>
    <row r="14" spans="1:44" s="95" customFormat="1" ht="15.6" x14ac:dyDescent="0.3">
      <c r="A14" s="237" t="str">
        <f>IF(Exp!A14=0," ",Exp!A14)</f>
        <v>!</v>
      </c>
      <c r="B14" s="238"/>
      <c r="C14" s="103"/>
      <c r="D14" s="104"/>
      <c r="E14" s="96"/>
      <c r="F14" s="18">
        <v>2</v>
      </c>
      <c r="G14" s="177">
        <f>Exp!E14</f>
        <v>0</v>
      </c>
      <c r="H14" s="177">
        <f>Exp!F14</f>
        <v>0</v>
      </c>
      <c r="I14" s="177">
        <f>Exp!G14</f>
        <v>0</v>
      </c>
      <c r="J14" s="177">
        <f>Exp!H14</f>
        <v>0</v>
      </c>
      <c r="K14" s="177">
        <f>Exp!I14</f>
        <v>0</v>
      </c>
      <c r="L14" s="177">
        <f>Exp!J14</f>
        <v>0</v>
      </c>
      <c r="M14" s="177">
        <f>Exp!K14</f>
        <v>0</v>
      </c>
      <c r="N14" s="177">
        <f>Exp!L14</f>
        <v>0</v>
      </c>
      <c r="O14" s="177">
        <f>Exp!M14</f>
        <v>0</v>
      </c>
      <c r="P14" s="177">
        <f>Exp!N14</f>
        <v>0</v>
      </c>
      <c r="Q14" s="177">
        <f>Exp!O14</f>
        <v>0</v>
      </c>
      <c r="R14" s="177">
        <f>Exp!P14</f>
        <v>0</v>
      </c>
      <c r="S14" s="177">
        <f>Exp!Q14</f>
        <v>0</v>
      </c>
      <c r="T14" s="193">
        <f>VLOOKUP(F14,$F$13:$S$36,Exp!$AB$58+1)</f>
        <v>0</v>
      </c>
      <c r="U14" s="188">
        <f>VLOOKUP(AC14,$AC$13:$AP$33,Exp!$AB$58+1)</f>
        <v>0</v>
      </c>
      <c r="V14" s="188">
        <f t="shared" ref="V14:V32" si="0">U14*AA14</f>
        <v>0</v>
      </c>
      <c r="W14" s="188">
        <f t="shared" ref="W14:W33" si="1">Z14-U14</f>
        <v>0</v>
      </c>
      <c r="X14" s="188">
        <f t="shared" ref="X14:X33" si="2">Y14-V14</f>
        <v>0</v>
      </c>
      <c r="Y14" s="188">
        <f>Exp!X14</f>
        <v>0</v>
      </c>
      <c r="Z14" s="98">
        <f>Exp!V14</f>
        <v>0</v>
      </c>
      <c r="AA14" s="98">
        <f>Exp!W14</f>
        <v>0</v>
      </c>
      <c r="AC14" s="95">
        <v>2</v>
      </c>
      <c r="AD14" s="95">
        <f>SUM($G14:G14)</f>
        <v>0</v>
      </c>
      <c r="AE14" s="95">
        <f>SUM($G14:H14)</f>
        <v>0</v>
      </c>
      <c r="AF14" s="95">
        <f>SUM($G14:I14)</f>
        <v>0</v>
      </c>
      <c r="AG14" s="95">
        <f>SUM($G14:J14)</f>
        <v>0</v>
      </c>
      <c r="AH14" s="95">
        <f>SUM($G14:K14)</f>
        <v>0</v>
      </c>
      <c r="AI14" s="95">
        <f>SUM($G14:L14)</f>
        <v>0</v>
      </c>
      <c r="AJ14" s="95">
        <f>SUM($G14:M14)</f>
        <v>0</v>
      </c>
      <c r="AK14" s="95">
        <f>SUM($G14:N14)</f>
        <v>0</v>
      </c>
      <c r="AL14" s="95">
        <f>SUM($G14:O14)</f>
        <v>0</v>
      </c>
      <c r="AM14" s="95">
        <f>SUM($G14:P14)</f>
        <v>0</v>
      </c>
      <c r="AN14" s="95">
        <f>SUM($G14:Q14)</f>
        <v>0</v>
      </c>
      <c r="AO14" s="95">
        <f>SUM($G14:R14)</f>
        <v>0</v>
      </c>
      <c r="AP14" s="95">
        <f>SUM($G14:S14)</f>
        <v>0</v>
      </c>
    </row>
    <row r="15" spans="1:44" ht="15.6" x14ac:dyDescent="0.3">
      <c r="A15" s="230" t="str">
        <f>IF(Exp!A15=0," ",Exp!A15)</f>
        <v>!</v>
      </c>
      <c r="B15" s="231"/>
      <c r="C15" s="20"/>
      <c r="D15" s="21"/>
      <c r="E15" s="18"/>
      <c r="F15" s="18">
        <v>3</v>
      </c>
      <c r="G15" s="177">
        <f>Exp!E15</f>
        <v>0</v>
      </c>
      <c r="H15" s="177">
        <f>Exp!F15</f>
        <v>0</v>
      </c>
      <c r="I15" s="177">
        <f>Exp!G15</f>
        <v>0</v>
      </c>
      <c r="J15" s="177">
        <f>Exp!H15</f>
        <v>0</v>
      </c>
      <c r="K15" s="177">
        <f>Exp!I15</f>
        <v>0</v>
      </c>
      <c r="L15" s="177">
        <f>Exp!J15</f>
        <v>0</v>
      </c>
      <c r="M15" s="177">
        <f>Exp!K15</f>
        <v>0</v>
      </c>
      <c r="N15" s="177">
        <f>Exp!L15</f>
        <v>0</v>
      </c>
      <c r="O15" s="177">
        <f>Exp!M15</f>
        <v>0</v>
      </c>
      <c r="P15" s="177">
        <f>Exp!N15</f>
        <v>0</v>
      </c>
      <c r="Q15" s="177">
        <f>Exp!O15</f>
        <v>0</v>
      </c>
      <c r="R15" s="177">
        <f>Exp!P15</f>
        <v>0</v>
      </c>
      <c r="S15" s="177">
        <f>Exp!Q15</f>
        <v>0</v>
      </c>
      <c r="T15" s="193">
        <f>VLOOKUP(F15,$F$13:$S$36,Exp!$AB$58+1)</f>
        <v>0</v>
      </c>
      <c r="U15" s="188">
        <f>VLOOKUP(AC15,$AC$13:$AP$33,Exp!$AB$58+1)</f>
        <v>0</v>
      </c>
      <c r="V15" s="188">
        <f t="shared" si="0"/>
        <v>0</v>
      </c>
      <c r="W15" s="188">
        <f t="shared" si="1"/>
        <v>0</v>
      </c>
      <c r="X15" s="188">
        <f t="shared" si="2"/>
        <v>0</v>
      </c>
      <c r="Y15" s="188">
        <f>Exp!X15</f>
        <v>0</v>
      </c>
      <c r="Z15" s="54">
        <f>Exp!V15</f>
        <v>0</v>
      </c>
      <c r="AA15" s="79">
        <f>Exp!W15</f>
        <v>0</v>
      </c>
      <c r="AC15" s="4">
        <v>3</v>
      </c>
      <c r="AD15" s="33">
        <f>SUM($G15:G15)</f>
        <v>0</v>
      </c>
      <c r="AE15" s="33">
        <f>SUM($G15:H15)</f>
        <v>0</v>
      </c>
      <c r="AF15" s="33">
        <f>SUM($G15:I15)</f>
        <v>0</v>
      </c>
      <c r="AG15" s="33">
        <f>SUM($G15:J15)</f>
        <v>0</v>
      </c>
      <c r="AH15" s="33">
        <f>SUM($G15:K15)</f>
        <v>0</v>
      </c>
      <c r="AI15" s="33">
        <f>SUM($G15:L15)</f>
        <v>0</v>
      </c>
      <c r="AJ15" s="33">
        <f>SUM($G15:M15)</f>
        <v>0</v>
      </c>
      <c r="AK15" s="33">
        <f>SUM($G15:N15)</f>
        <v>0</v>
      </c>
      <c r="AL15" s="33">
        <f>SUM($G15:O15)</f>
        <v>0</v>
      </c>
      <c r="AM15" s="33">
        <f>SUM($G15:P15)</f>
        <v>0</v>
      </c>
      <c r="AN15" s="33">
        <f>SUM($G15:Q15)</f>
        <v>0</v>
      </c>
      <c r="AO15" s="33">
        <f>SUM($G15:R15)</f>
        <v>0</v>
      </c>
      <c r="AP15" s="33">
        <f>SUM($G15:S15)</f>
        <v>0</v>
      </c>
      <c r="AQ15" s="33"/>
      <c r="AR15" s="33"/>
    </row>
    <row r="16" spans="1:44" ht="15.6" x14ac:dyDescent="0.3">
      <c r="A16" s="230" t="str">
        <f>IF(Exp!A16=0," ",Exp!A16)</f>
        <v>!</v>
      </c>
      <c r="B16" s="231"/>
      <c r="C16" s="23"/>
      <c r="D16" s="24"/>
      <c r="E16" s="25"/>
      <c r="F16" s="25">
        <v>4</v>
      </c>
      <c r="G16" s="177">
        <f>Exp!E16</f>
        <v>0</v>
      </c>
      <c r="H16" s="177">
        <f>Exp!F16</f>
        <v>0</v>
      </c>
      <c r="I16" s="177">
        <f>Exp!G16</f>
        <v>0</v>
      </c>
      <c r="J16" s="177">
        <f>Exp!H16</f>
        <v>0</v>
      </c>
      <c r="K16" s="177">
        <f>Exp!I16</f>
        <v>0</v>
      </c>
      <c r="L16" s="177">
        <f>Exp!J16</f>
        <v>0</v>
      </c>
      <c r="M16" s="177">
        <f>Exp!K16</f>
        <v>0</v>
      </c>
      <c r="N16" s="177">
        <f>Exp!L16</f>
        <v>0</v>
      </c>
      <c r="O16" s="177">
        <f>Exp!M16</f>
        <v>0</v>
      </c>
      <c r="P16" s="177">
        <f>Exp!N16</f>
        <v>0</v>
      </c>
      <c r="Q16" s="177">
        <f>Exp!O16</f>
        <v>0</v>
      </c>
      <c r="R16" s="177">
        <f>Exp!P16</f>
        <v>0</v>
      </c>
      <c r="S16" s="177">
        <f>Exp!Q16</f>
        <v>0</v>
      </c>
      <c r="T16" s="193">
        <f>VLOOKUP(F16,$F$13:$S$36,Exp!$AB$58+1)</f>
        <v>0</v>
      </c>
      <c r="U16" s="188">
        <f>VLOOKUP(AC16,$AC$13:$AP$33,Exp!$AB$58+1)</f>
        <v>0</v>
      </c>
      <c r="V16" s="188">
        <f t="shared" si="0"/>
        <v>0</v>
      </c>
      <c r="W16" s="188">
        <f t="shared" si="1"/>
        <v>0</v>
      </c>
      <c r="X16" s="188">
        <f t="shared" si="2"/>
        <v>0</v>
      </c>
      <c r="Y16" s="188">
        <f>Exp!X16</f>
        <v>0</v>
      </c>
      <c r="Z16" s="54">
        <f>Exp!V16</f>
        <v>0</v>
      </c>
      <c r="AA16" s="79">
        <f>Exp!W16</f>
        <v>0</v>
      </c>
      <c r="AC16" s="4">
        <v>4</v>
      </c>
      <c r="AD16" s="33">
        <f>SUM($G16:G16)</f>
        <v>0</v>
      </c>
      <c r="AE16" s="33">
        <f>SUM($G16:H16)</f>
        <v>0</v>
      </c>
      <c r="AF16" s="33">
        <f>SUM($G16:I16)</f>
        <v>0</v>
      </c>
      <c r="AG16" s="33">
        <f>SUM($G16:J16)</f>
        <v>0</v>
      </c>
      <c r="AH16" s="33">
        <f>SUM($G16:K16)</f>
        <v>0</v>
      </c>
      <c r="AI16" s="33">
        <f>SUM($G16:L16)</f>
        <v>0</v>
      </c>
      <c r="AJ16" s="33">
        <f>SUM($G16:M16)</f>
        <v>0</v>
      </c>
      <c r="AK16" s="33">
        <f>SUM($G16:N16)</f>
        <v>0</v>
      </c>
      <c r="AL16" s="33">
        <f>SUM($G16:O16)</f>
        <v>0</v>
      </c>
      <c r="AM16" s="33">
        <f>SUM($G16:P16)</f>
        <v>0</v>
      </c>
      <c r="AN16" s="33">
        <f>SUM($G16:Q16)</f>
        <v>0</v>
      </c>
      <c r="AO16" s="33">
        <f>SUM($G16:R16)</f>
        <v>0</v>
      </c>
      <c r="AP16" s="33">
        <f>SUM($G16:S16)</f>
        <v>0</v>
      </c>
      <c r="AQ16" s="33"/>
      <c r="AR16" s="33"/>
    </row>
    <row r="17" spans="1:44" ht="15.6" x14ac:dyDescent="0.3">
      <c r="A17" s="230" t="str">
        <f>IF(Exp!A17=0," ",Exp!A17)</f>
        <v>!</v>
      </c>
      <c r="B17" s="231"/>
      <c r="C17" s="20"/>
      <c r="D17" s="21"/>
      <c r="E17" s="18"/>
      <c r="F17" s="18">
        <v>5</v>
      </c>
      <c r="G17" s="177">
        <f>Exp!E17</f>
        <v>0</v>
      </c>
      <c r="H17" s="177">
        <f>Exp!F17</f>
        <v>0</v>
      </c>
      <c r="I17" s="177">
        <f>Exp!G17</f>
        <v>0</v>
      </c>
      <c r="J17" s="177">
        <f>Exp!H17</f>
        <v>0</v>
      </c>
      <c r="K17" s="177">
        <f>Exp!I17</f>
        <v>0</v>
      </c>
      <c r="L17" s="177">
        <f>Exp!J17</f>
        <v>0</v>
      </c>
      <c r="M17" s="177">
        <f>Exp!K17</f>
        <v>0</v>
      </c>
      <c r="N17" s="177">
        <f>Exp!L17</f>
        <v>0</v>
      </c>
      <c r="O17" s="177">
        <f>Exp!M17</f>
        <v>0</v>
      </c>
      <c r="P17" s="177">
        <f>Exp!N17</f>
        <v>0</v>
      </c>
      <c r="Q17" s="177">
        <f>Exp!O17</f>
        <v>0</v>
      </c>
      <c r="R17" s="177">
        <f>Exp!P17</f>
        <v>0</v>
      </c>
      <c r="S17" s="177">
        <f>Exp!Q17</f>
        <v>0</v>
      </c>
      <c r="T17" s="193" t="s">
        <v>72</v>
      </c>
      <c r="U17" s="188"/>
      <c r="V17" s="188">
        <f t="shared" si="0"/>
        <v>0</v>
      </c>
      <c r="W17" s="188">
        <f t="shared" si="1"/>
        <v>0</v>
      </c>
      <c r="X17" s="188">
        <f t="shared" si="2"/>
        <v>0</v>
      </c>
      <c r="Y17" s="188">
        <f>Exp!X17</f>
        <v>0</v>
      </c>
      <c r="Z17" s="54">
        <f>Exp!V17</f>
        <v>0</v>
      </c>
      <c r="AA17" s="79">
        <f>Exp!W17</f>
        <v>0</v>
      </c>
      <c r="AC17" s="4">
        <v>5</v>
      </c>
      <c r="AD17" s="33">
        <f>SUM($G17:G17)</f>
        <v>0</v>
      </c>
      <c r="AE17" s="33">
        <f>SUM($G17:H17)</f>
        <v>0</v>
      </c>
      <c r="AF17" s="33">
        <f>SUM($G17:I17)</f>
        <v>0</v>
      </c>
      <c r="AG17" s="33">
        <f>SUM($G17:J17)</f>
        <v>0</v>
      </c>
      <c r="AH17" s="33">
        <f>SUM($G17:K17)</f>
        <v>0</v>
      </c>
      <c r="AI17" s="33">
        <f>SUM($G17:L17)</f>
        <v>0</v>
      </c>
      <c r="AJ17" s="33">
        <f>SUM($G17:M17)</f>
        <v>0</v>
      </c>
      <c r="AK17" s="33">
        <f>SUM($G17:N17)</f>
        <v>0</v>
      </c>
      <c r="AL17" s="33">
        <f>SUM($G17:O17)</f>
        <v>0</v>
      </c>
      <c r="AM17" s="33">
        <f>SUM($G17:P17)</f>
        <v>0</v>
      </c>
      <c r="AN17" s="33">
        <f>SUM($G17:Q17)</f>
        <v>0</v>
      </c>
      <c r="AO17" s="33">
        <f>SUM($G17:R17)</f>
        <v>0</v>
      </c>
      <c r="AP17" s="33">
        <f>SUM($G17:S17)</f>
        <v>0</v>
      </c>
      <c r="AQ17" s="33"/>
      <c r="AR17" s="33"/>
    </row>
    <row r="18" spans="1:44" ht="15.6" x14ac:dyDescent="0.3">
      <c r="A18" s="230" t="str">
        <f>IF(Exp!A18=0," ",Exp!A18)</f>
        <v>!</v>
      </c>
      <c r="B18" s="231"/>
      <c r="C18" s="20"/>
      <c r="D18" s="21"/>
      <c r="E18" s="18"/>
      <c r="F18" s="18">
        <v>6</v>
      </c>
      <c r="G18" s="177">
        <f>Exp!E18</f>
        <v>0</v>
      </c>
      <c r="H18" s="177">
        <f>Exp!F18</f>
        <v>0</v>
      </c>
      <c r="I18" s="177">
        <f>Exp!G18</f>
        <v>0</v>
      </c>
      <c r="J18" s="177">
        <f>Exp!H18</f>
        <v>0</v>
      </c>
      <c r="K18" s="177">
        <f>Exp!I18</f>
        <v>0</v>
      </c>
      <c r="L18" s="177">
        <f>Exp!J18</f>
        <v>0</v>
      </c>
      <c r="M18" s="177">
        <f>Exp!K18</f>
        <v>0</v>
      </c>
      <c r="N18" s="177">
        <f>Exp!L18</f>
        <v>0</v>
      </c>
      <c r="O18" s="177">
        <f>Exp!M18</f>
        <v>0</v>
      </c>
      <c r="P18" s="177">
        <f>Exp!N18</f>
        <v>0</v>
      </c>
      <c r="Q18" s="177">
        <f>Exp!O18</f>
        <v>0</v>
      </c>
      <c r="R18" s="177">
        <f>Exp!P18</f>
        <v>0</v>
      </c>
      <c r="S18" s="177">
        <f>Exp!Q18</f>
        <v>0</v>
      </c>
      <c r="T18" s="193">
        <f>VLOOKUP(F18,$F$13:$S$36,Exp!$AB$58+1)</f>
        <v>0</v>
      </c>
      <c r="U18" s="188">
        <f>VLOOKUP(AC18,$AC$13:$AP$33,Exp!$AB$58+1)</f>
        <v>0</v>
      </c>
      <c r="V18" s="188">
        <f t="shared" si="0"/>
        <v>0</v>
      </c>
      <c r="W18" s="188">
        <f t="shared" si="1"/>
        <v>0</v>
      </c>
      <c r="X18" s="188">
        <f t="shared" si="2"/>
        <v>0</v>
      </c>
      <c r="Y18" s="188">
        <f>Exp!X18</f>
        <v>0</v>
      </c>
      <c r="Z18" s="54">
        <f>Exp!V18</f>
        <v>0</v>
      </c>
      <c r="AA18" s="79">
        <f>Exp!W18</f>
        <v>0</v>
      </c>
      <c r="AC18" s="4">
        <v>6</v>
      </c>
      <c r="AD18" s="33">
        <f>SUM($G18:G18)</f>
        <v>0</v>
      </c>
      <c r="AE18" s="33">
        <f>SUM($G18:H18)</f>
        <v>0</v>
      </c>
      <c r="AF18" s="33">
        <f>SUM($G18:I18)</f>
        <v>0</v>
      </c>
      <c r="AG18" s="33">
        <f>SUM($G18:J18)</f>
        <v>0</v>
      </c>
      <c r="AH18" s="33">
        <f>SUM($G18:K18)</f>
        <v>0</v>
      </c>
      <c r="AI18" s="33">
        <f>SUM($G18:L18)</f>
        <v>0</v>
      </c>
      <c r="AJ18" s="33">
        <f>SUM($G18:M18)</f>
        <v>0</v>
      </c>
      <c r="AK18" s="33">
        <f>SUM($G18:N18)</f>
        <v>0</v>
      </c>
      <c r="AL18" s="33">
        <f>SUM($G18:O18)</f>
        <v>0</v>
      </c>
      <c r="AM18" s="33">
        <f>SUM($G18:P18)</f>
        <v>0</v>
      </c>
      <c r="AN18" s="33">
        <f>SUM($G18:Q18)</f>
        <v>0</v>
      </c>
      <c r="AO18" s="33">
        <f>SUM($G18:R18)</f>
        <v>0</v>
      </c>
      <c r="AP18" s="33">
        <f>SUM($G18:S18)</f>
        <v>0</v>
      </c>
      <c r="AQ18" s="33"/>
      <c r="AR18" s="33"/>
    </row>
    <row r="19" spans="1:44" ht="15.6" x14ac:dyDescent="0.3">
      <c r="A19" s="230" t="str">
        <f>IF(Exp!A19=0," ",Exp!A19)</f>
        <v>!</v>
      </c>
      <c r="B19" s="231"/>
      <c r="C19" s="20"/>
      <c r="D19" s="21"/>
      <c r="E19" s="18"/>
      <c r="F19" s="18">
        <v>7</v>
      </c>
      <c r="G19" s="177">
        <f>Exp!E19</f>
        <v>0</v>
      </c>
      <c r="H19" s="177">
        <f>Exp!F19</f>
        <v>0</v>
      </c>
      <c r="I19" s="177">
        <f>Exp!G19</f>
        <v>0</v>
      </c>
      <c r="J19" s="177">
        <f>Exp!H19</f>
        <v>0</v>
      </c>
      <c r="K19" s="177">
        <f>Exp!I19</f>
        <v>0</v>
      </c>
      <c r="L19" s="177">
        <f>Exp!J19</f>
        <v>0</v>
      </c>
      <c r="M19" s="177">
        <f>Exp!K19</f>
        <v>0</v>
      </c>
      <c r="N19" s="177">
        <f>Exp!L19</f>
        <v>0</v>
      </c>
      <c r="O19" s="177">
        <f>Exp!M19</f>
        <v>0</v>
      </c>
      <c r="P19" s="177">
        <f>Exp!N19</f>
        <v>0</v>
      </c>
      <c r="Q19" s="177">
        <f>Exp!O19</f>
        <v>0</v>
      </c>
      <c r="R19" s="177">
        <f>Exp!P19</f>
        <v>0</v>
      </c>
      <c r="S19" s="177">
        <f>Exp!Q19</f>
        <v>0</v>
      </c>
      <c r="T19" s="193">
        <f>VLOOKUP(F19,$F$13:$S$36,Exp!$AB$58+1)</f>
        <v>0</v>
      </c>
      <c r="U19" s="188">
        <f>VLOOKUP(AC19,$AC$13:$AP$33,Exp!$AB$58+1)</f>
        <v>0</v>
      </c>
      <c r="V19" s="188">
        <f t="shared" si="0"/>
        <v>0</v>
      </c>
      <c r="W19" s="188">
        <f t="shared" si="1"/>
        <v>0</v>
      </c>
      <c r="X19" s="188">
        <f t="shared" si="2"/>
        <v>0</v>
      </c>
      <c r="Y19" s="188">
        <f>Exp!X19</f>
        <v>0</v>
      </c>
      <c r="Z19" s="54">
        <f>Exp!V19</f>
        <v>0</v>
      </c>
      <c r="AA19" s="79">
        <f>Exp!W19</f>
        <v>0</v>
      </c>
      <c r="AC19" s="4">
        <v>7</v>
      </c>
      <c r="AD19" s="33">
        <f>SUM($G19:G19)</f>
        <v>0</v>
      </c>
      <c r="AE19" s="33">
        <f>SUM($G19:H19)</f>
        <v>0</v>
      </c>
      <c r="AF19" s="33">
        <f>SUM($G19:I19)</f>
        <v>0</v>
      </c>
      <c r="AG19" s="33">
        <f>SUM($G19:J19)</f>
        <v>0</v>
      </c>
      <c r="AH19" s="33">
        <f>SUM($G19:K19)</f>
        <v>0</v>
      </c>
      <c r="AI19" s="33">
        <f>SUM($G19:L19)</f>
        <v>0</v>
      </c>
      <c r="AJ19" s="33">
        <f>SUM($G19:M19)</f>
        <v>0</v>
      </c>
      <c r="AK19" s="33">
        <f>SUM($G19:N19)</f>
        <v>0</v>
      </c>
      <c r="AL19" s="33">
        <f>SUM($G19:O19)</f>
        <v>0</v>
      </c>
      <c r="AM19" s="33">
        <f>SUM($G19:P19)</f>
        <v>0</v>
      </c>
      <c r="AN19" s="33">
        <f>SUM($G19:Q19)</f>
        <v>0</v>
      </c>
      <c r="AO19" s="33">
        <f>SUM($G19:R19)</f>
        <v>0</v>
      </c>
      <c r="AP19" s="33">
        <f>SUM($G19:S19)</f>
        <v>0</v>
      </c>
      <c r="AQ19" s="33"/>
      <c r="AR19" s="33"/>
    </row>
    <row r="20" spans="1:44" ht="15.6" x14ac:dyDescent="0.3">
      <c r="A20" s="230" t="str">
        <f>IF(Exp!A20=0," ",Exp!A20)</f>
        <v>!</v>
      </c>
      <c r="B20" s="231"/>
      <c r="C20" s="20"/>
      <c r="D20" s="21"/>
      <c r="E20" s="18"/>
      <c r="F20" s="18">
        <v>8</v>
      </c>
      <c r="G20" s="177">
        <f>Exp!E20</f>
        <v>0</v>
      </c>
      <c r="H20" s="177">
        <f>Exp!F20</f>
        <v>0</v>
      </c>
      <c r="I20" s="177">
        <f>Exp!G20</f>
        <v>0</v>
      </c>
      <c r="J20" s="177">
        <f>Exp!H20</f>
        <v>0</v>
      </c>
      <c r="K20" s="177">
        <f>Exp!I20</f>
        <v>0</v>
      </c>
      <c r="L20" s="177">
        <f>Exp!J20</f>
        <v>0</v>
      </c>
      <c r="M20" s="177">
        <f>Exp!K20</f>
        <v>0</v>
      </c>
      <c r="N20" s="177">
        <f>Exp!L20</f>
        <v>0</v>
      </c>
      <c r="O20" s="177">
        <f>Exp!M20</f>
        <v>0</v>
      </c>
      <c r="P20" s="177">
        <f>Exp!N20</f>
        <v>0</v>
      </c>
      <c r="Q20" s="177">
        <f>Exp!O20</f>
        <v>0</v>
      </c>
      <c r="R20" s="177">
        <f>Exp!P20</f>
        <v>0</v>
      </c>
      <c r="S20" s="177">
        <f>Exp!Q20</f>
        <v>0</v>
      </c>
      <c r="T20" s="193">
        <f>VLOOKUP(F20,$F$13:$S$36,Exp!$AB$58+1)</f>
        <v>0</v>
      </c>
      <c r="U20" s="188">
        <f>VLOOKUP(AC20,$AC$13:$AP$33,Exp!$AB$58+1)</f>
        <v>0</v>
      </c>
      <c r="V20" s="188">
        <f t="shared" si="0"/>
        <v>0</v>
      </c>
      <c r="W20" s="188">
        <f t="shared" si="1"/>
        <v>0</v>
      </c>
      <c r="X20" s="188">
        <f t="shared" si="2"/>
        <v>0</v>
      </c>
      <c r="Y20" s="188">
        <f>Exp!X20</f>
        <v>0</v>
      </c>
      <c r="Z20" s="54">
        <f>Exp!V20</f>
        <v>0</v>
      </c>
      <c r="AA20" s="79">
        <f>Exp!W20</f>
        <v>0</v>
      </c>
      <c r="AC20" s="4">
        <v>8</v>
      </c>
      <c r="AD20" s="33">
        <f>SUM($G20:G20)</f>
        <v>0</v>
      </c>
      <c r="AE20" s="33">
        <f>SUM($G20:H20)</f>
        <v>0</v>
      </c>
      <c r="AF20" s="33">
        <f>SUM($G20:I20)</f>
        <v>0</v>
      </c>
      <c r="AG20" s="33">
        <f>SUM($G20:J20)</f>
        <v>0</v>
      </c>
      <c r="AH20" s="33">
        <f>SUM($G20:K20)</f>
        <v>0</v>
      </c>
      <c r="AI20" s="33">
        <f>SUM($G20:L20)</f>
        <v>0</v>
      </c>
      <c r="AJ20" s="33">
        <f>SUM($G20:M20)</f>
        <v>0</v>
      </c>
      <c r="AK20" s="33">
        <f>SUM($G20:N20)</f>
        <v>0</v>
      </c>
      <c r="AL20" s="33">
        <f>SUM($G20:O20)</f>
        <v>0</v>
      </c>
      <c r="AM20" s="33">
        <f>SUM($G20:P20)</f>
        <v>0</v>
      </c>
      <c r="AN20" s="33">
        <f>SUM($G20:Q20)</f>
        <v>0</v>
      </c>
      <c r="AO20" s="33">
        <f>SUM($G20:R20)</f>
        <v>0</v>
      </c>
      <c r="AP20" s="33">
        <f>SUM($G20:S20)</f>
        <v>0</v>
      </c>
      <c r="AQ20" s="33"/>
      <c r="AR20" s="33"/>
    </row>
    <row r="21" spans="1:44" ht="15.6" x14ac:dyDescent="0.3">
      <c r="A21" s="230" t="str">
        <f>IF(Exp!A21=0," ",Exp!A21)</f>
        <v>!</v>
      </c>
      <c r="B21" s="231"/>
      <c r="C21" s="20"/>
      <c r="D21" s="21"/>
      <c r="E21" s="18"/>
      <c r="F21" s="18">
        <v>9</v>
      </c>
      <c r="G21" s="177">
        <f>Exp!E21</f>
        <v>0</v>
      </c>
      <c r="H21" s="177">
        <f>Exp!F21</f>
        <v>0</v>
      </c>
      <c r="I21" s="177">
        <f>Exp!G21</f>
        <v>0</v>
      </c>
      <c r="J21" s="177">
        <f>Exp!H21</f>
        <v>0</v>
      </c>
      <c r="K21" s="177">
        <f>Exp!I21</f>
        <v>0</v>
      </c>
      <c r="L21" s="177">
        <f>Exp!J21</f>
        <v>0</v>
      </c>
      <c r="M21" s="177">
        <f>Exp!K21</f>
        <v>0</v>
      </c>
      <c r="N21" s="177">
        <f>Exp!L21</f>
        <v>0</v>
      </c>
      <c r="O21" s="177">
        <f>Exp!M21</f>
        <v>0</v>
      </c>
      <c r="P21" s="177">
        <f>Exp!N21</f>
        <v>0</v>
      </c>
      <c r="Q21" s="177">
        <f>Exp!O21</f>
        <v>0</v>
      </c>
      <c r="R21" s="177">
        <f>Exp!P21</f>
        <v>0</v>
      </c>
      <c r="S21" s="177">
        <f>Exp!Q21</f>
        <v>0</v>
      </c>
      <c r="T21" s="193">
        <f>VLOOKUP(F21,$F$13:$S$36,Exp!$AB$58+1)</f>
        <v>0</v>
      </c>
      <c r="U21" s="188">
        <f>VLOOKUP(AC21,$AC$13:$AP$33,Exp!$AB$58+1)</f>
        <v>0</v>
      </c>
      <c r="V21" s="188">
        <f t="shared" si="0"/>
        <v>0</v>
      </c>
      <c r="W21" s="188">
        <f t="shared" si="1"/>
        <v>0</v>
      </c>
      <c r="X21" s="188">
        <f t="shared" si="2"/>
        <v>0</v>
      </c>
      <c r="Y21" s="188">
        <f>Exp!X21</f>
        <v>0</v>
      </c>
      <c r="Z21" s="54">
        <f>Exp!V21</f>
        <v>0</v>
      </c>
      <c r="AA21" s="79">
        <f>Exp!W21</f>
        <v>0</v>
      </c>
      <c r="AC21" s="4">
        <v>9</v>
      </c>
      <c r="AD21" s="33">
        <f>SUM($G21:G21)</f>
        <v>0</v>
      </c>
      <c r="AE21" s="33">
        <f>SUM($G21:H21)</f>
        <v>0</v>
      </c>
      <c r="AF21" s="33">
        <f>SUM($G21:I21)</f>
        <v>0</v>
      </c>
      <c r="AG21" s="33">
        <f>SUM($G21:J21)</f>
        <v>0</v>
      </c>
      <c r="AH21" s="33">
        <f>SUM($G21:K21)</f>
        <v>0</v>
      </c>
      <c r="AI21" s="33">
        <f>SUM($G21:L21)</f>
        <v>0</v>
      </c>
      <c r="AJ21" s="33">
        <f>SUM($G21:M21)</f>
        <v>0</v>
      </c>
      <c r="AK21" s="33">
        <f>SUM($G21:N21)</f>
        <v>0</v>
      </c>
      <c r="AL21" s="33">
        <f>SUM($G21:O21)</f>
        <v>0</v>
      </c>
      <c r="AM21" s="33">
        <f>SUM($G21:P21)</f>
        <v>0</v>
      </c>
      <c r="AN21" s="33">
        <f>SUM($G21:Q21)</f>
        <v>0</v>
      </c>
      <c r="AO21" s="33">
        <f>SUM($G21:R21)</f>
        <v>0</v>
      </c>
      <c r="AP21" s="33">
        <f>SUM($G21:S21)</f>
        <v>0</v>
      </c>
      <c r="AQ21" s="33"/>
      <c r="AR21" s="33"/>
    </row>
    <row r="22" spans="1:44" ht="15.6" x14ac:dyDescent="0.3">
      <c r="A22" s="230" t="str">
        <f>IF(Exp!A22=0," ",Exp!A22)</f>
        <v>!</v>
      </c>
      <c r="B22" s="231"/>
      <c r="C22" s="20"/>
      <c r="D22" s="21"/>
      <c r="E22" s="18"/>
      <c r="F22" s="18">
        <v>10</v>
      </c>
      <c r="G22" s="177">
        <f>Exp!E22</f>
        <v>0</v>
      </c>
      <c r="H22" s="177">
        <f>Exp!F22</f>
        <v>0</v>
      </c>
      <c r="I22" s="177">
        <f>Exp!G22</f>
        <v>0</v>
      </c>
      <c r="J22" s="177">
        <f>Exp!H22</f>
        <v>0</v>
      </c>
      <c r="K22" s="177">
        <f>Exp!I22</f>
        <v>0</v>
      </c>
      <c r="L22" s="177">
        <f>Exp!J22</f>
        <v>0</v>
      </c>
      <c r="M22" s="177">
        <f>Exp!K22</f>
        <v>0</v>
      </c>
      <c r="N22" s="177">
        <f>Exp!L22</f>
        <v>0</v>
      </c>
      <c r="O22" s="177">
        <f>Exp!M22</f>
        <v>0</v>
      </c>
      <c r="P22" s="177">
        <f>Exp!N22</f>
        <v>0</v>
      </c>
      <c r="Q22" s="177">
        <f>Exp!O22</f>
        <v>0</v>
      </c>
      <c r="R22" s="177">
        <f>Exp!P22</f>
        <v>0</v>
      </c>
      <c r="S22" s="177">
        <f>Exp!Q22</f>
        <v>0</v>
      </c>
      <c r="T22" s="193">
        <f>VLOOKUP(F22,$F$13:$S$36,Exp!$AB$58+1)</f>
        <v>0</v>
      </c>
      <c r="U22" s="188">
        <f>VLOOKUP(AC22,$AC$13:$AP$33,Exp!$AB$58+1)</f>
        <v>0</v>
      </c>
      <c r="V22" s="188">
        <f t="shared" si="0"/>
        <v>0</v>
      </c>
      <c r="W22" s="188">
        <f t="shared" si="1"/>
        <v>0</v>
      </c>
      <c r="X22" s="188">
        <f t="shared" si="2"/>
        <v>0</v>
      </c>
      <c r="Y22" s="188">
        <f>Exp!X22</f>
        <v>0</v>
      </c>
      <c r="Z22" s="54">
        <f>Exp!V22</f>
        <v>0</v>
      </c>
      <c r="AA22" s="79">
        <f>Exp!W22</f>
        <v>0</v>
      </c>
      <c r="AC22" s="4">
        <v>10</v>
      </c>
      <c r="AD22" s="33">
        <f>SUM($G22:G22)</f>
        <v>0</v>
      </c>
      <c r="AE22" s="33">
        <f>SUM($G22:H22)</f>
        <v>0</v>
      </c>
      <c r="AF22" s="33">
        <f>SUM($G22:I22)</f>
        <v>0</v>
      </c>
      <c r="AG22" s="33">
        <f>SUM($G22:J22)</f>
        <v>0</v>
      </c>
      <c r="AH22" s="33">
        <f>SUM($G22:K22)</f>
        <v>0</v>
      </c>
      <c r="AI22" s="33">
        <f>SUM($G22:L22)</f>
        <v>0</v>
      </c>
      <c r="AJ22" s="33">
        <f>SUM($G22:M22)</f>
        <v>0</v>
      </c>
      <c r="AK22" s="33">
        <f>SUM($G22:N22)</f>
        <v>0</v>
      </c>
      <c r="AL22" s="33">
        <f>SUM($G22:O22)</f>
        <v>0</v>
      </c>
      <c r="AM22" s="33">
        <f>SUM($G22:P22)</f>
        <v>0</v>
      </c>
      <c r="AN22" s="33">
        <f>SUM($G22:Q22)</f>
        <v>0</v>
      </c>
      <c r="AO22" s="33">
        <f>SUM($G22:R22)</f>
        <v>0</v>
      </c>
      <c r="AP22" s="33">
        <f>SUM($G22:S22)</f>
        <v>0</v>
      </c>
      <c r="AQ22" s="33"/>
      <c r="AR22" s="33"/>
    </row>
    <row r="23" spans="1:44" ht="15.6" x14ac:dyDescent="0.3">
      <c r="A23" s="230" t="str">
        <f>IF(Exp!A23=0," ",Exp!A23)</f>
        <v>!</v>
      </c>
      <c r="B23" s="231"/>
      <c r="C23" s="20"/>
      <c r="D23" s="21"/>
      <c r="E23" s="18"/>
      <c r="F23" s="18">
        <v>11</v>
      </c>
      <c r="G23" s="177">
        <f>Exp!E23</f>
        <v>0</v>
      </c>
      <c r="H23" s="177">
        <f>Exp!F23</f>
        <v>0</v>
      </c>
      <c r="I23" s="177">
        <f>Exp!G23</f>
        <v>0</v>
      </c>
      <c r="J23" s="177">
        <f>Exp!H23</f>
        <v>0</v>
      </c>
      <c r="K23" s="177">
        <f>Exp!I23</f>
        <v>0</v>
      </c>
      <c r="L23" s="177">
        <f>Exp!J23</f>
        <v>0</v>
      </c>
      <c r="M23" s="177">
        <f>Exp!K23</f>
        <v>0</v>
      </c>
      <c r="N23" s="177">
        <f>Exp!L23</f>
        <v>0</v>
      </c>
      <c r="O23" s="177">
        <f>Exp!M23</f>
        <v>0</v>
      </c>
      <c r="P23" s="177">
        <f>Exp!N23</f>
        <v>0</v>
      </c>
      <c r="Q23" s="177">
        <f>Exp!O23</f>
        <v>0</v>
      </c>
      <c r="R23" s="177">
        <f>Exp!P23</f>
        <v>0</v>
      </c>
      <c r="S23" s="177">
        <f>Exp!Q23</f>
        <v>0</v>
      </c>
      <c r="T23" s="193">
        <f>VLOOKUP(F23,$F$13:$S$36,Exp!$AB$58+1)</f>
        <v>0</v>
      </c>
      <c r="U23" s="188">
        <f>VLOOKUP(AC23,$AC$13:$AP$33,Exp!$AB$58+1)</f>
        <v>0</v>
      </c>
      <c r="V23" s="188">
        <f t="shared" si="0"/>
        <v>0</v>
      </c>
      <c r="W23" s="188">
        <f t="shared" si="1"/>
        <v>0</v>
      </c>
      <c r="X23" s="188">
        <f t="shared" si="2"/>
        <v>0</v>
      </c>
      <c r="Y23" s="188">
        <f>Exp!X23</f>
        <v>0</v>
      </c>
      <c r="Z23" s="54">
        <f>Exp!V23</f>
        <v>0</v>
      </c>
      <c r="AA23" s="79">
        <f>Exp!W23</f>
        <v>0</v>
      </c>
      <c r="AC23" s="4">
        <v>11</v>
      </c>
      <c r="AD23" s="33">
        <f>SUM($G23:G23)</f>
        <v>0</v>
      </c>
      <c r="AE23" s="33">
        <f>SUM($G23:H23)</f>
        <v>0</v>
      </c>
      <c r="AF23" s="33">
        <f>SUM($G23:I23)</f>
        <v>0</v>
      </c>
      <c r="AG23" s="33">
        <f>SUM($G23:J23)</f>
        <v>0</v>
      </c>
      <c r="AH23" s="33">
        <f>SUM($G23:K23)</f>
        <v>0</v>
      </c>
      <c r="AI23" s="33">
        <f>SUM($G23:L23)</f>
        <v>0</v>
      </c>
      <c r="AJ23" s="33">
        <f>SUM($G23:M23)</f>
        <v>0</v>
      </c>
      <c r="AK23" s="33">
        <f>SUM($G23:N23)</f>
        <v>0</v>
      </c>
      <c r="AL23" s="33">
        <f>SUM($G23:O23)</f>
        <v>0</v>
      </c>
      <c r="AM23" s="33">
        <f>SUM($G23:P23)</f>
        <v>0</v>
      </c>
      <c r="AN23" s="33">
        <f>SUM($G23:Q23)</f>
        <v>0</v>
      </c>
      <c r="AO23" s="33">
        <f>SUM($G23:R23)</f>
        <v>0</v>
      </c>
      <c r="AP23" s="33">
        <f>SUM($G23:S23)</f>
        <v>0</v>
      </c>
      <c r="AQ23" s="33"/>
      <c r="AR23" s="33"/>
    </row>
    <row r="24" spans="1:44" ht="15.6" x14ac:dyDescent="0.3">
      <c r="A24" s="230" t="str">
        <f>IF(Exp!A24=0," ",Exp!A24)</f>
        <v>!</v>
      </c>
      <c r="B24" s="231"/>
      <c r="C24" s="20"/>
      <c r="D24" s="21"/>
      <c r="E24" s="18"/>
      <c r="F24" s="18">
        <v>12</v>
      </c>
      <c r="G24" s="177">
        <f>Exp!E24</f>
        <v>0</v>
      </c>
      <c r="H24" s="177">
        <f>Exp!F24</f>
        <v>0</v>
      </c>
      <c r="I24" s="177">
        <f>Exp!G24</f>
        <v>0</v>
      </c>
      <c r="J24" s="177">
        <f>Exp!H24</f>
        <v>0</v>
      </c>
      <c r="K24" s="177">
        <f>Exp!I24</f>
        <v>0</v>
      </c>
      <c r="L24" s="177">
        <f>Exp!J24</f>
        <v>0</v>
      </c>
      <c r="M24" s="177">
        <f>Exp!K24</f>
        <v>0</v>
      </c>
      <c r="N24" s="177">
        <f>Exp!L24</f>
        <v>0</v>
      </c>
      <c r="O24" s="177">
        <f>Exp!M24</f>
        <v>0</v>
      </c>
      <c r="P24" s="177">
        <f>Exp!N24</f>
        <v>0</v>
      </c>
      <c r="Q24" s="177">
        <f>Exp!O24</f>
        <v>0</v>
      </c>
      <c r="R24" s="177">
        <f>Exp!P24</f>
        <v>0</v>
      </c>
      <c r="S24" s="177">
        <f>Exp!Q24</f>
        <v>0</v>
      </c>
      <c r="T24" s="193">
        <f>VLOOKUP(F24,$F$13:$S$36,Exp!$AB$58+1)</f>
        <v>0</v>
      </c>
      <c r="U24" s="188">
        <f>VLOOKUP(AC24,$AC$13:$AP$33,Exp!$AB$58+1)</f>
        <v>0</v>
      </c>
      <c r="V24" s="188">
        <f t="shared" si="0"/>
        <v>0</v>
      </c>
      <c r="W24" s="188">
        <f t="shared" si="1"/>
        <v>0</v>
      </c>
      <c r="X24" s="188">
        <f t="shared" si="2"/>
        <v>0</v>
      </c>
      <c r="Y24" s="188">
        <f>Exp!X24</f>
        <v>0</v>
      </c>
      <c r="Z24" s="54">
        <f>Exp!V24</f>
        <v>0</v>
      </c>
      <c r="AA24" s="79">
        <f>Exp!W24</f>
        <v>0</v>
      </c>
      <c r="AC24" s="4">
        <v>12</v>
      </c>
      <c r="AD24" s="33">
        <f>SUM($G24:G24)</f>
        <v>0</v>
      </c>
      <c r="AE24" s="33">
        <f>SUM($G24:H24)</f>
        <v>0</v>
      </c>
      <c r="AF24" s="33">
        <f>SUM($G24:I24)</f>
        <v>0</v>
      </c>
      <c r="AG24" s="33">
        <f>SUM($G24:J24)</f>
        <v>0</v>
      </c>
      <c r="AH24" s="33">
        <f>SUM($G24:K24)</f>
        <v>0</v>
      </c>
      <c r="AI24" s="33">
        <f>SUM($G24:L24)</f>
        <v>0</v>
      </c>
      <c r="AJ24" s="33">
        <f>SUM($G24:M24)</f>
        <v>0</v>
      </c>
      <c r="AK24" s="33">
        <f>SUM($G24:N24)</f>
        <v>0</v>
      </c>
      <c r="AL24" s="33">
        <f>SUM($G24:O24)</f>
        <v>0</v>
      </c>
      <c r="AM24" s="33">
        <f>SUM($G24:P24)</f>
        <v>0</v>
      </c>
      <c r="AN24" s="33">
        <f>SUM($G24:Q24)</f>
        <v>0</v>
      </c>
      <c r="AO24" s="33">
        <f>SUM($G24:R24)</f>
        <v>0</v>
      </c>
      <c r="AP24" s="33">
        <f>SUM($G24:S24)</f>
        <v>0</v>
      </c>
      <c r="AQ24" s="33"/>
      <c r="AR24" s="33"/>
    </row>
    <row r="25" spans="1:44" ht="15.6" x14ac:dyDescent="0.3">
      <c r="A25" s="230" t="str">
        <f>IF(Exp!A25=0," ",Exp!A25)</f>
        <v>!</v>
      </c>
      <c r="B25" s="231"/>
      <c r="C25" s="20"/>
      <c r="D25" s="21"/>
      <c r="E25" s="18"/>
      <c r="F25" s="18">
        <v>13</v>
      </c>
      <c r="G25" s="177">
        <f>Exp!E25</f>
        <v>0</v>
      </c>
      <c r="H25" s="177">
        <f>Exp!F25</f>
        <v>0</v>
      </c>
      <c r="I25" s="177">
        <f>Exp!G25</f>
        <v>0</v>
      </c>
      <c r="J25" s="177">
        <f>Exp!H25</f>
        <v>0</v>
      </c>
      <c r="K25" s="177">
        <f>Exp!I25</f>
        <v>0</v>
      </c>
      <c r="L25" s="177">
        <f>Exp!J25</f>
        <v>0</v>
      </c>
      <c r="M25" s="177">
        <f>Exp!K25</f>
        <v>0</v>
      </c>
      <c r="N25" s="177">
        <f>Exp!L25</f>
        <v>0</v>
      </c>
      <c r="O25" s="177">
        <f>Exp!M25</f>
        <v>0</v>
      </c>
      <c r="P25" s="177">
        <f>Exp!N25</f>
        <v>0</v>
      </c>
      <c r="Q25" s="177">
        <f>Exp!O25</f>
        <v>0</v>
      </c>
      <c r="R25" s="177">
        <f>Exp!P25</f>
        <v>0</v>
      </c>
      <c r="S25" s="177">
        <f>Exp!Q25</f>
        <v>0</v>
      </c>
      <c r="T25" s="193">
        <f>VLOOKUP(F25,$F$13:$S$36,Exp!$AB$58+1)</f>
        <v>0</v>
      </c>
      <c r="U25" s="188">
        <f>VLOOKUP(AC25,$AC$13:$AP$33,Exp!$AB$58+1)</f>
        <v>0</v>
      </c>
      <c r="V25" s="188">
        <f t="shared" si="0"/>
        <v>0</v>
      </c>
      <c r="W25" s="188">
        <f t="shared" si="1"/>
        <v>0</v>
      </c>
      <c r="X25" s="188">
        <f t="shared" si="2"/>
        <v>0</v>
      </c>
      <c r="Y25" s="188">
        <f>Exp!X25</f>
        <v>0</v>
      </c>
      <c r="Z25" s="54">
        <f>Exp!V25</f>
        <v>0</v>
      </c>
      <c r="AA25" s="79">
        <f>Exp!W25</f>
        <v>0</v>
      </c>
      <c r="AC25" s="4">
        <v>13</v>
      </c>
      <c r="AD25" s="33">
        <f>SUM($G25:G25)</f>
        <v>0</v>
      </c>
      <c r="AE25" s="33">
        <f>SUM($G25:H25)</f>
        <v>0</v>
      </c>
      <c r="AF25" s="33">
        <f>SUM($G25:I25)</f>
        <v>0</v>
      </c>
      <c r="AG25" s="33">
        <f>SUM($G25:J25)</f>
        <v>0</v>
      </c>
      <c r="AH25" s="33">
        <f>SUM($G25:K25)</f>
        <v>0</v>
      </c>
      <c r="AI25" s="33">
        <f>SUM($G25:L25)</f>
        <v>0</v>
      </c>
      <c r="AJ25" s="33">
        <f>SUM($G25:M25)</f>
        <v>0</v>
      </c>
      <c r="AK25" s="33">
        <f>SUM($G25:N25)</f>
        <v>0</v>
      </c>
      <c r="AL25" s="33">
        <f>SUM($G25:O25)</f>
        <v>0</v>
      </c>
      <c r="AM25" s="33">
        <f>SUM($G25:P25)</f>
        <v>0</v>
      </c>
      <c r="AN25" s="33">
        <f>SUM($G25:Q25)</f>
        <v>0</v>
      </c>
      <c r="AO25" s="33">
        <f>SUM($G25:R25)</f>
        <v>0</v>
      </c>
      <c r="AP25" s="33">
        <f>SUM($G25:S25)</f>
        <v>0</v>
      </c>
      <c r="AQ25" s="33"/>
      <c r="AR25" s="33"/>
    </row>
    <row r="26" spans="1:44" ht="15.6" x14ac:dyDescent="0.3">
      <c r="A26" s="230" t="str">
        <f>IF(Exp!A26=0," ",Exp!A26)</f>
        <v>!</v>
      </c>
      <c r="B26" s="231"/>
      <c r="C26" s="20"/>
      <c r="D26" s="21"/>
      <c r="E26" s="18"/>
      <c r="F26" s="18">
        <v>14</v>
      </c>
      <c r="G26" s="177">
        <f>Exp!E26</f>
        <v>0</v>
      </c>
      <c r="H26" s="177">
        <f>Exp!F26</f>
        <v>0</v>
      </c>
      <c r="I26" s="177">
        <f>Exp!G26</f>
        <v>0</v>
      </c>
      <c r="J26" s="177">
        <f>Exp!H26</f>
        <v>0</v>
      </c>
      <c r="K26" s="177">
        <f>Exp!I26</f>
        <v>0</v>
      </c>
      <c r="L26" s="177">
        <f>Exp!J26</f>
        <v>0</v>
      </c>
      <c r="M26" s="177">
        <f>Exp!K26</f>
        <v>0</v>
      </c>
      <c r="N26" s="177">
        <f>Exp!L26</f>
        <v>0</v>
      </c>
      <c r="O26" s="177">
        <f>Exp!M26</f>
        <v>0</v>
      </c>
      <c r="P26" s="177">
        <f>Exp!N26</f>
        <v>0</v>
      </c>
      <c r="Q26" s="177">
        <f>Exp!O26</f>
        <v>0</v>
      </c>
      <c r="R26" s="177">
        <f>Exp!P26</f>
        <v>0</v>
      </c>
      <c r="S26" s="177">
        <f>Exp!Q26</f>
        <v>0</v>
      </c>
      <c r="T26" s="193">
        <f>VLOOKUP(F26,$F$13:$S$36,Exp!$AB$58+1)</f>
        <v>0</v>
      </c>
      <c r="U26" s="188">
        <f>VLOOKUP(AC26,$AC$13:$AP$33,Exp!$AB$58+1)</f>
        <v>0</v>
      </c>
      <c r="V26" s="188">
        <f t="shared" si="0"/>
        <v>0</v>
      </c>
      <c r="W26" s="188">
        <f t="shared" si="1"/>
        <v>0</v>
      </c>
      <c r="X26" s="188">
        <f t="shared" si="2"/>
        <v>0</v>
      </c>
      <c r="Y26" s="188">
        <f>Exp!X26</f>
        <v>0</v>
      </c>
      <c r="Z26" s="54">
        <f>Exp!V26</f>
        <v>0</v>
      </c>
      <c r="AA26" s="79">
        <f>Exp!W26</f>
        <v>0</v>
      </c>
      <c r="AC26" s="4">
        <v>14</v>
      </c>
      <c r="AD26" s="33">
        <f>SUM($G26:G26)</f>
        <v>0</v>
      </c>
      <c r="AE26" s="33">
        <f>SUM($G26:H26)</f>
        <v>0</v>
      </c>
      <c r="AF26" s="33">
        <f>SUM($G26:I26)</f>
        <v>0</v>
      </c>
      <c r="AG26" s="33">
        <f>SUM($G26:J26)</f>
        <v>0</v>
      </c>
      <c r="AH26" s="33">
        <f>SUM($G26:K26)</f>
        <v>0</v>
      </c>
      <c r="AI26" s="33">
        <f>SUM($G26:L26)</f>
        <v>0</v>
      </c>
      <c r="AJ26" s="33">
        <f>SUM($G26:M26)</f>
        <v>0</v>
      </c>
      <c r="AK26" s="33">
        <f>SUM($G26:N26)</f>
        <v>0</v>
      </c>
      <c r="AL26" s="33">
        <f>SUM($G26:O26)</f>
        <v>0</v>
      </c>
      <c r="AM26" s="33">
        <f>SUM($G26:P26)</f>
        <v>0</v>
      </c>
      <c r="AN26" s="33">
        <f>SUM($G26:Q26)</f>
        <v>0</v>
      </c>
      <c r="AO26" s="33">
        <f>SUM($G26:R26)</f>
        <v>0</v>
      </c>
      <c r="AP26" s="33">
        <f>SUM($G26:S26)</f>
        <v>0</v>
      </c>
      <c r="AQ26" s="33"/>
      <c r="AR26" s="33"/>
    </row>
    <row r="27" spans="1:44" ht="15.6" x14ac:dyDescent="0.3">
      <c r="A27" s="230" t="str">
        <f>IF(Exp!A27=0," ",Exp!A27)</f>
        <v>!</v>
      </c>
      <c r="B27" s="231"/>
      <c r="C27" s="20"/>
      <c r="D27" s="21"/>
      <c r="E27" s="18"/>
      <c r="F27" s="18">
        <v>15</v>
      </c>
      <c r="G27" s="177">
        <f>Exp!E27</f>
        <v>0</v>
      </c>
      <c r="H27" s="177">
        <f>Exp!F27</f>
        <v>0</v>
      </c>
      <c r="I27" s="177">
        <f>Exp!G27</f>
        <v>0</v>
      </c>
      <c r="J27" s="177">
        <f>Exp!H27</f>
        <v>0</v>
      </c>
      <c r="K27" s="177">
        <f>Exp!I27</f>
        <v>0</v>
      </c>
      <c r="L27" s="177">
        <f>Exp!J27</f>
        <v>0</v>
      </c>
      <c r="M27" s="177">
        <f>Exp!K27</f>
        <v>0</v>
      </c>
      <c r="N27" s="177">
        <f>Exp!L27</f>
        <v>0</v>
      </c>
      <c r="O27" s="177">
        <f>Exp!M27</f>
        <v>0</v>
      </c>
      <c r="P27" s="177">
        <f>Exp!N27</f>
        <v>0</v>
      </c>
      <c r="Q27" s="177">
        <f>Exp!O27</f>
        <v>0</v>
      </c>
      <c r="R27" s="177">
        <f>Exp!P27</f>
        <v>0</v>
      </c>
      <c r="S27" s="177">
        <f>Exp!Q27</f>
        <v>0</v>
      </c>
      <c r="T27" s="193">
        <f>VLOOKUP(F27,$F$13:$S$36,Exp!$AB$58+1)</f>
        <v>0</v>
      </c>
      <c r="U27" s="188">
        <f>VLOOKUP(AC27,$AC$13:$AP$33,Exp!$AB$58+1)</f>
        <v>0</v>
      </c>
      <c r="V27" s="188">
        <f t="shared" si="0"/>
        <v>0</v>
      </c>
      <c r="W27" s="188">
        <f t="shared" si="1"/>
        <v>0</v>
      </c>
      <c r="X27" s="188">
        <f t="shared" si="2"/>
        <v>0</v>
      </c>
      <c r="Y27" s="188">
        <f>Exp!X27</f>
        <v>0</v>
      </c>
      <c r="Z27" s="54">
        <f>Exp!V27</f>
        <v>0</v>
      </c>
      <c r="AA27" s="79">
        <f>Exp!W27</f>
        <v>0</v>
      </c>
      <c r="AC27" s="4">
        <v>15</v>
      </c>
      <c r="AD27" s="33">
        <f>SUM($G27:G27)</f>
        <v>0</v>
      </c>
      <c r="AE27" s="33">
        <f>SUM($G27:H27)</f>
        <v>0</v>
      </c>
      <c r="AF27" s="33">
        <f>SUM($G27:I27)</f>
        <v>0</v>
      </c>
      <c r="AG27" s="33">
        <f>SUM($G27:J27)</f>
        <v>0</v>
      </c>
      <c r="AH27" s="33">
        <f>SUM($G27:K27)</f>
        <v>0</v>
      </c>
      <c r="AI27" s="33">
        <f>SUM($G27:L27)</f>
        <v>0</v>
      </c>
      <c r="AJ27" s="33">
        <f>SUM($G27:M27)</f>
        <v>0</v>
      </c>
      <c r="AK27" s="33">
        <f>SUM($G27:N27)</f>
        <v>0</v>
      </c>
      <c r="AL27" s="33">
        <f>SUM($G27:O27)</f>
        <v>0</v>
      </c>
      <c r="AM27" s="33">
        <f>SUM($G27:P27)</f>
        <v>0</v>
      </c>
      <c r="AN27" s="33">
        <f>SUM($G27:Q27)</f>
        <v>0</v>
      </c>
      <c r="AO27" s="33">
        <f>SUM($G27:R27)</f>
        <v>0</v>
      </c>
      <c r="AP27" s="33">
        <f>SUM($G27:S27)</f>
        <v>0</v>
      </c>
      <c r="AQ27" s="33"/>
      <c r="AR27" s="33"/>
    </row>
    <row r="28" spans="1:44" ht="15.6" x14ac:dyDescent="0.3">
      <c r="A28" s="230" t="str">
        <f>IF(Exp!A28=0," ",Exp!A28)</f>
        <v>!</v>
      </c>
      <c r="B28" s="231"/>
      <c r="C28" s="20"/>
      <c r="D28" s="21"/>
      <c r="E28" s="18"/>
      <c r="F28" s="18">
        <v>16</v>
      </c>
      <c r="G28" s="177">
        <f>Exp!E28</f>
        <v>0</v>
      </c>
      <c r="H28" s="177">
        <f>Exp!F28</f>
        <v>0</v>
      </c>
      <c r="I28" s="177">
        <f>Exp!G28</f>
        <v>0</v>
      </c>
      <c r="J28" s="177">
        <f>Exp!H28</f>
        <v>0</v>
      </c>
      <c r="K28" s="177">
        <f>Exp!I28</f>
        <v>0</v>
      </c>
      <c r="L28" s="177">
        <f>Exp!J28</f>
        <v>0</v>
      </c>
      <c r="M28" s="177">
        <f>Exp!K28</f>
        <v>0</v>
      </c>
      <c r="N28" s="177">
        <f>Exp!L28</f>
        <v>0</v>
      </c>
      <c r="O28" s="177">
        <f>Exp!M28</f>
        <v>0</v>
      </c>
      <c r="P28" s="177">
        <f>Exp!N28</f>
        <v>0</v>
      </c>
      <c r="Q28" s="177">
        <f>Exp!O28</f>
        <v>0</v>
      </c>
      <c r="R28" s="177">
        <f>Exp!P28</f>
        <v>0</v>
      </c>
      <c r="S28" s="177">
        <f>Exp!Q28</f>
        <v>0</v>
      </c>
      <c r="T28" s="193">
        <f>VLOOKUP(F28,$F$13:$S$36,Exp!$AB$58+1)</f>
        <v>0</v>
      </c>
      <c r="U28" s="188">
        <f>VLOOKUP(AC28,$AC$13:$AP$33,Exp!$AB$58+1)</f>
        <v>0</v>
      </c>
      <c r="V28" s="188">
        <f t="shared" si="0"/>
        <v>0</v>
      </c>
      <c r="W28" s="188">
        <f t="shared" si="1"/>
        <v>0</v>
      </c>
      <c r="X28" s="188">
        <f t="shared" si="2"/>
        <v>0</v>
      </c>
      <c r="Y28" s="188">
        <f>Exp!X28</f>
        <v>0</v>
      </c>
      <c r="Z28" s="54">
        <f>Exp!V28</f>
        <v>0</v>
      </c>
      <c r="AA28" s="79">
        <f>Exp!W28</f>
        <v>0</v>
      </c>
      <c r="AC28" s="4">
        <v>16</v>
      </c>
      <c r="AD28" s="33">
        <f>SUM($G28:G28)</f>
        <v>0</v>
      </c>
      <c r="AE28" s="33">
        <f>SUM($G28:H28)</f>
        <v>0</v>
      </c>
      <c r="AF28" s="33">
        <f>SUM($G28:I28)</f>
        <v>0</v>
      </c>
      <c r="AG28" s="33">
        <f>SUM($G28:J28)</f>
        <v>0</v>
      </c>
      <c r="AH28" s="33">
        <f>SUM($G28:K28)</f>
        <v>0</v>
      </c>
      <c r="AI28" s="33">
        <f>SUM($G28:L28)</f>
        <v>0</v>
      </c>
      <c r="AJ28" s="33">
        <f>SUM($G28:M28)</f>
        <v>0</v>
      </c>
      <c r="AK28" s="33">
        <f>SUM($G28:N28)</f>
        <v>0</v>
      </c>
      <c r="AL28" s="33">
        <f>SUM($G28:O28)</f>
        <v>0</v>
      </c>
      <c r="AM28" s="33">
        <f>SUM($G28:P28)</f>
        <v>0</v>
      </c>
      <c r="AN28" s="33">
        <f>SUM($G28:Q28)</f>
        <v>0</v>
      </c>
      <c r="AO28" s="33">
        <f>SUM($G28:R28)</f>
        <v>0</v>
      </c>
      <c r="AP28" s="33">
        <f>SUM($G28:S28)</f>
        <v>0</v>
      </c>
      <c r="AQ28" s="33"/>
      <c r="AR28" s="33"/>
    </row>
    <row r="29" spans="1:44" ht="15.6" x14ac:dyDescent="0.3">
      <c r="A29" s="230" t="str">
        <f>IF(Exp!A29=0," ",Exp!A29)</f>
        <v>!</v>
      </c>
      <c r="B29" s="231"/>
      <c r="C29" s="20"/>
      <c r="D29" s="21"/>
      <c r="E29" s="18"/>
      <c r="F29" s="18">
        <v>17</v>
      </c>
      <c r="G29" s="177">
        <f>Exp!E29</f>
        <v>0</v>
      </c>
      <c r="H29" s="177">
        <f>Exp!F29</f>
        <v>0</v>
      </c>
      <c r="I29" s="177">
        <f>Exp!G29</f>
        <v>0</v>
      </c>
      <c r="J29" s="177">
        <f>Exp!H29</f>
        <v>0</v>
      </c>
      <c r="K29" s="177">
        <f>Exp!I29</f>
        <v>0</v>
      </c>
      <c r="L29" s="177">
        <f>Exp!J29</f>
        <v>0</v>
      </c>
      <c r="M29" s="177">
        <f>Exp!K29</f>
        <v>0</v>
      </c>
      <c r="N29" s="177">
        <f>Exp!L29</f>
        <v>0</v>
      </c>
      <c r="O29" s="177">
        <f>Exp!M29</f>
        <v>0</v>
      </c>
      <c r="P29" s="177">
        <f>Exp!N29</f>
        <v>0</v>
      </c>
      <c r="Q29" s="177">
        <f>Exp!O29</f>
        <v>0</v>
      </c>
      <c r="R29" s="177">
        <f>Exp!P29</f>
        <v>0</v>
      </c>
      <c r="S29" s="177">
        <f>Exp!Q29</f>
        <v>0</v>
      </c>
      <c r="T29" s="193">
        <f>VLOOKUP(F29,$F$13:$S$36,Exp!$AB$58+1)</f>
        <v>0</v>
      </c>
      <c r="U29" s="188">
        <f>VLOOKUP(AC29,$AC$13:$AP$33,Exp!$AB$58+1)</f>
        <v>0</v>
      </c>
      <c r="V29" s="188">
        <f t="shared" si="0"/>
        <v>0</v>
      </c>
      <c r="W29" s="188">
        <f t="shared" si="1"/>
        <v>0</v>
      </c>
      <c r="X29" s="188">
        <f t="shared" si="2"/>
        <v>0</v>
      </c>
      <c r="Y29" s="188">
        <f>Exp!X29</f>
        <v>0</v>
      </c>
      <c r="Z29" s="54">
        <f>Exp!V29</f>
        <v>0</v>
      </c>
      <c r="AA29" s="79">
        <f>Exp!W29</f>
        <v>0</v>
      </c>
      <c r="AC29" s="4">
        <v>17</v>
      </c>
      <c r="AD29" s="33">
        <f>SUM($G29:G29)</f>
        <v>0</v>
      </c>
      <c r="AE29" s="33">
        <f>SUM($G29:H29)</f>
        <v>0</v>
      </c>
      <c r="AF29" s="33">
        <f>SUM($G29:I29)</f>
        <v>0</v>
      </c>
      <c r="AG29" s="33">
        <f>SUM($G29:J29)</f>
        <v>0</v>
      </c>
      <c r="AH29" s="33">
        <f>SUM($G29:K29)</f>
        <v>0</v>
      </c>
      <c r="AI29" s="33">
        <f>SUM($G29:L29)</f>
        <v>0</v>
      </c>
      <c r="AJ29" s="33">
        <f>SUM($G29:M29)</f>
        <v>0</v>
      </c>
      <c r="AK29" s="33">
        <f>SUM($G29:N29)</f>
        <v>0</v>
      </c>
      <c r="AL29" s="33">
        <f>SUM($G29:O29)</f>
        <v>0</v>
      </c>
      <c r="AM29" s="33">
        <f>SUM($G29:P29)</f>
        <v>0</v>
      </c>
      <c r="AN29" s="33">
        <f>SUM($G29:Q29)</f>
        <v>0</v>
      </c>
      <c r="AO29" s="33">
        <f>SUM($G29:R29)</f>
        <v>0</v>
      </c>
      <c r="AP29" s="33">
        <f>SUM($G29:S29)</f>
        <v>0</v>
      </c>
      <c r="AQ29" s="33"/>
      <c r="AR29" s="33"/>
    </row>
    <row r="30" spans="1:44" ht="15.6" x14ac:dyDescent="0.3">
      <c r="A30" s="230" t="str">
        <f>IF(Exp!A30=0," ",Exp!A30)</f>
        <v>!</v>
      </c>
      <c r="B30" s="231"/>
      <c r="C30" s="20"/>
      <c r="D30" s="21"/>
      <c r="E30" s="18"/>
      <c r="F30" s="18">
        <v>18</v>
      </c>
      <c r="G30" s="177">
        <f>Exp!E30</f>
        <v>0</v>
      </c>
      <c r="H30" s="177">
        <f>Exp!F30</f>
        <v>0</v>
      </c>
      <c r="I30" s="177">
        <f>Exp!G30</f>
        <v>0</v>
      </c>
      <c r="J30" s="177">
        <f>Exp!H30</f>
        <v>0</v>
      </c>
      <c r="K30" s="177">
        <f>Exp!I30</f>
        <v>0</v>
      </c>
      <c r="L30" s="177">
        <f>Exp!J30</f>
        <v>0</v>
      </c>
      <c r="M30" s="177">
        <f>Exp!K30</f>
        <v>0</v>
      </c>
      <c r="N30" s="177">
        <f>Exp!L30</f>
        <v>0</v>
      </c>
      <c r="O30" s="177">
        <f>Exp!M30</f>
        <v>0</v>
      </c>
      <c r="P30" s="177">
        <f>Exp!N30</f>
        <v>0</v>
      </c>
      <c r="Q30" s="177">
        <f>Exp!O30</f>
        <v>0</v>
      </c>
      <c r="R30" s="177">
        <f>Exp!P30</f>
        <v>0</v>
      </c>
      <c r="S30" s="177">
        <f>Exp!Q30</f>
        <v>0</v>
      </c>
      <c r="T30" s="193">
        <f>VLOOKUP(F30,$F$13:$S$36,Exp!$AB$58+1)</f>
        <v>0</v>
      </c>
      <c r="U30" s="188">
        <f>VLOOKUP(AC30,$AC$13:$AP$33,Exp!$AB$58+1)</f>
        <v>0</v>
      </c>
      <c r="V30" s="188">
        <f t="shared" si="0"/>
        <v>0</v>
      </c>
      <c r="W30" s="188">
        <f t="shared" si="1"/>
        <v>0</v>
      </c>
      <c r="X30" s="188">
        <f t="shared" si="2"/>
        <v>0</v>
      </c>
      <c r="Y30" s="188">
        <f>Exp!X30</f>
        <v>0</v>
      </c>
      <c r="Z30" s="54">
        <f>Exp!V30</f>
        <v>0</v>
      </c>
      <c r="AA30" s="79">
        <f>Exp!W30</f>
        <v>0</v>
      </c>
      <c r="AC30" s="4">
        <v>18</v>
      </c>
      <c r="AD30" s="33">
        <f>SUM($G30:G30)</f>
        <v>0</v>
      </c>
      <c r="AE30" s="33">
        <f>SUM($G30:H30)</f>
        <v>0</v>
      </c>
      <c r="AF30" s="33">
        <f>SUM($G30:I30)</f>
        <v>0</v>
      </c>
      <c r="AG30" s="33">
        <f>SUM($G30:J30)</f>
        <v>0</v>
      </c>
      <c r="AH30" s="33">
        <f>SUM($G30:K30)</f>
        <v>0</v>
      </c>
      <c r="AI30" s="33">
        <f>SUM($G30:L30)</f>
        <v>0</v>
      </c>
      <c r="AJ30" s="33">
        <f>SUM($G30:M30)</f>
        <v>0</v>
      </c>
      <c r="AK30" s="33">
        <f>SUM($G30:N30)</f>
        <v>0</v>
      </c>
      <c r="AL30" s="33">
        <f>SUM($G30:O30)</f>
        <v>0</v>
      </c>
      <c r="AM30" s="33">
        <f>SUM($G30:P30)</f>
        <v>0</v>
      </c>
      <c r="AN30" s="33">
        <f>SUM($G30:Q30)</f>
        <v>0</v>
      </c>
      <c r="AO30" s="33">
        <f>SUM($G30:R30)</f>
        <v>0</v>
      </c>
      <c r="AP30" s="33">
        <f>SUM($G30:S30)</f>
        <v>0</v>
      </c>
      <c r="AQ30" s="33"/>
      <c r="AR30" s="33"/>
    </row>
    <row r="31" spans="1:44" ht="15.6" x14ac:dyDescent="0.3">
      <c r="A31" s="230" t="str">
        <f>IF(Exp!A31=0," ",Exp!A31)</f>
        <v>!</v>
      </c>
      <c r="B31" s="231"/>
      <c r="C31" s="20"/>
      <c r="D31" s="21"/>
      <c r="E31" s="18"/>
      <c r="F31" s="18">
        <v>19</v>
      </c>
      <c r="G31" s="177">
        <f>Exp!E31</f>
        <v>0</v>
      </c>
      <c r="H31" s="177">
        <f>Exp!F31</f>
        <v>0</v>
      </c>
      <c r="I31" s="177">
        <f>Exp!G31</f>
        <v>0</v>
      </c>
      <c r="J31" s="177">
        <f>Exp!H31</f>
        <v>0</v>
      </c>
      <c r="K31" s="177">
        <f>Exp!I31</f>
        <v>0</v>
      </c>
      <c r="L31" s="177">
        <f>Exp!J31</f>
        <v>0</v>
      </c>
      <c r="M31" s="177">
        <f>Exp!K31</f>
        <v>0</v>
      </c>
      <c r="N31" s="177">
        <f>Exp!L31</f>
        <v>0</v>
      </c>
      <c r="O31" s="177">
        <f>Exp!M31</f>
        <v>0</v>
      </c>
      <c r="P31" s="177">
        <f>Exp!N31</f>
        <v>0</v>
      </c>
      <c r="Q31" s="177">
        <f>Exp!O31</f>
        <v>0</v>
      </c>
      <c r="R31" s="177">
        <f>Exp!P31</f>
        <v>0</v>
      </c>
      <c r="S31" s="177">
        <f>Exp!Q31</f>
        <v>0</v>
      </c>
      <c r="T31" s="193">
        <f>VLOOKUP(F31,$F$13:$S$36,Exp!$AB$58+1)</f>
        <v>0</v>
      </c>
      <c r="U31" s="188">
        <f>VLOOKUP(AC31,$AC$13:$AP$33,Exp!$AB$58+1)</f>
        <v>0</v>
      </c>
      <c r="V31" s="188">
        <f t="shared" si="0"/>
        <v>0</v>
      </c>
      <c r="W31" s="188">
        <f t="shared" si="1"/>
        <v>0</v>
      </c>
      <c r="X31" s="188">
        <f t="shared" si="2"/>
        <v>0</v>
      </c>
      <c r="Y31" s="188">
        <f>Exp!X31</f>
        <v>0</v>
      </c>
      <c r="Z31" s="54">
        <f>Exp!V31</f>
        <v>0</v>
      </c>
      <c r="AA31" s="79">
        <f>Exp!W31</f>
        <v>0</v>
      </c>
      <c r="AC31" s="4">
        <v>19</v>
      </c>
      <c r="AD31" s="33">
        <f>SUM($G31:G31)</f>
        <v>0</v>
      </c>
      <c r="AE31" s="33">
        <f>SUM($G31:H31)</f>
        <v>0</v>
      </c>
      <c r="AF31" s="33">
        <f>SUM($G31:I31)</f>
        <v>0</v>
      </c>
      <c r="AG31" s="33">
        <f>SUM($G31:J31)</f>
        <v>0</v>
      </c>
      <c r="AH31" s="33">
        <f>SUM($G31:K31)</f>
        <v>0</v>
      </c>
      <c r="AI31" s="33">
        <f>SUM($G31:L31)</f>
        <v>0</v>
      </c>
      <c r="AJ31" s="33">
        <f>SUM($G31:M31)</f>
        <v>0</v>
      </c>
      <c r="AK31" s="33">
        <f>SUM($G31:N31)</f>
        <v>0</v>
      </c>
      <c r="AL31" s="33">
        <f>SUM($G31:O31)</f>
        <v>0</v>
      </c>
      <c r="AM31" s="33">
        <f>SUM($G31:P31)</f>
        <v>0</v>
      </c>
      <c r="AN31" s="33">
        <f>SUM($G31:Q31)</f>
        <v>0</v>
      </c>
      <c r="AO31" s="33">
        <f>SUM($G31:R31)</f>
        <v>0</v>
      </c>
      <c r="AP31" s="33">
        <f>SUM($G31:S31)</f>
        <v>0</v>
      </c>
      <c r="AQ31" s="33"/>
      <c r="AR31" s="33"/>
    </row>
    <row r="32" spans="1:44" ht="15.6" x14ac:dyDescent="0.3">
      <c r="A32" s="230" t="str">
        <f>IF(Exp!A32=0," ",Exp!A32)</f>
        <v>!</v>
      </c>
      <c r="B32" s="231"/>
      <c r="C32" s="20"/>
      <c r="D32" s="21"/>
      <c r="E32" s="18"/>
      <c r="F32" s="18">
        <v>20</v>
      </c>
      <c r="G32" s="177">
        <f>Exp!E32</f>
        <v>0</v>
      </c>
      <c r="H32" s="177">
        <f>Exp!F32</f>
        <v>0</v>
      </c>
      <c r="I32" s="177">
        <f>Exp!G32</f>
        <v>0</v>
      </c>
      <c r="J32" s="177">
        <f>Exp!H32</f>
        <v>0</v>
      </c>
      <c r="K32" s="177">
        <f>Exp!I32</f>
        <v>0</v>
      </c>
      <c r="L32" s="177">
        <f>Exp!J32</f>
        <v>0</v>
      </c>
      <c r="M32" s="177">
        <f>Exp!K32</f>
        <v>0</v>
      </c>
      <c r="N32" s="177">
        <f>Exp!L32</f>
        <v>0</v>
      </c>
      <c r="O32" s="177">
        <f>Exp!M32</f>
        <v>0</v>
      </c>
      <c r="P32" s="177">
        <f>Exp!N32</f>
        <v>0</v>
      </c>
      <c r="Q32" s="177">
        <f>Exp!O32</f>
        <v>0</v>
      </c>
      <c r="R32" s="177">
        <f>Exp!P32</f>
        <v>0</v>
      </c>
      <c r="S32" s="177">
        <f>Exp!Q32</f>
        <v>0</v>
      </c>
      <c r="T32" s="193">
        <f>VLOOKUP(F32,$F$13:$S$36,Exp!$AB$58+1)</f>
        <v>0</v>
      </c>
      <c r="U32" s="188">
        <f>VLOOKUP(AC32,$AC$13:$AP$33,Exp!$AB$58+1)</f>
        <v>0</v>
      </c>
      <c r="V32" s="188">
        <f t="shared" si="0"/>
        <v>0</v>
      </c>
      <c r="W32" s="188">
        <f t="shared" si="1"/>
        <v>0</v>
      </c>
      <c r="X32" s="188">
        <f t="shared" si="2"/>
        <v>0</v>
      </c>
      <c r="Y32" s="188">
        <f>Exp!X32</f>
        <v>0</v>
      </c>
      <c r="Z32" s="54">
        <f>Exp!V32</f>
        <v>0</v>
      </c>
      <c r="AA32" s="79">
        <f>Exp!W32</f>
        <v>0</v>
      </c>
      <c r="AC32" s="4">
        <v>20</v>
      </c>
      <c r="AD32" s="33">
        <f>SUM($G32:G32)</f>
        <v>0</v>
      </c>
      <c r="AE32" s="33">
        <f>SUM($G32:H32)</f>
        <v>0</v>
      </c>
      <c r="AF32" s="33">
        <f>SUM($G32:I32)</f>
        <v>0</v>
      </c>
      <c r="AG32" s="33">
        <f>SUM($G32:J32)</f>
        <v>0</v>
      </c>
      <c r="AH32" s="33">
        <f>SUM($G32:K32)</f>
        <v>0</v>
      </c>
      <c r="AI32" s="33">
        <f>SUM($G32:L32)</f>
        <v>0</v>
      </c>
      <c r="AJ32" s="33">
        <f>SUM($G32:M32)</f>
        <v>0</v>
      </c>
      <c r="AK32" s="33">
        <f>SUM($G32:N32)</f>
        <v>0</v>
      </c>
      <c r="AL32" s="33">
        <f>SUM($G32:O32)</f>
        <v>0</v>
      </c>
      <c r="AM32" s="33">
        <f>SUM($G32:P32)</f>
        <v>0</v>
      </c>
      <c r="AN32" s="33">
        <f>SUM($G32:Q32)</f>
        <v>0</v>
      </c>
      <c r="AO32" s="33">
        <f>SUM($G32:R32)</f>
        <v>0</v>
      </c>
      <c r="AP32" s="33">
        <f>SUM($G32:S32)</f>
        <v>0</v>
      </c>
      <c r="AQ32" s="33"/>
      <c r="AR32" s="33"/>
    </row>
    <row r="33" spans="1:47" ht="15.6" x14ac:dyDescent="0.3">
      <c r="A33" s="230" t="str">
        <f>IF(Exp!A33=0," ",Exp!A33)</f>
        <v>!</v>
      </c>
      <c r="B33" s="231"/>
      <c r="C33" s="20"/>
      <c r="D33" s="21"/>
      <c r="E33" s="18"/>
      <c r="F33" s="18">
        <v>21</v>
      </c>
      <c r="G33" s="177">
        <f>Exp!E33</f>
        <v>0</v>
      </c>
      <c r="H33" s="177">
        <f>Exp!F33</f>
        <v>0</v>
      </c>
      <c r="I33" s="177">
        <f>Exp!G33</f>
        <v>0</v>
      </c>
      <c r="J33" s="177">
        <f>Exp!H33</f>
        <v>0</v>
      </c>
      <c r="K33" s="177">
        <f>Exp!I33</f>
        <v>0</v>
      </c>
      <c r="L33" s="177">
        <f>Exp!J33</f>
        <v>0</v>
      </c>
      <c r="M33" s="177">
        <f>Exp!K33</f>
        <v>0</v>
      </c>
      <c r="N33" s="177">
        <f>Exp!L33</f>
        <v>0</v>
      </c>
      <c r="O33" s="177">
        <f>Exp!M33</f>
        <v>0</v>
      </c>
      <c r="P33" s="177">
        <f>Exp!N33</f>
        <v>0</v>
      </c>
      <c r="Q33" s="177">
        <f>Exp!O33</f>
        <v>0</v>
      </c>
      <c r="R33" s="177">
        <f>Exp!P33</f>
        <v>0</v>
      </c>
      <c r="S33" s="177">
        <f>Exp!Q33</f>
        <v>0</v>
      </c>
      <c r="T33" s="193">
        <f>VLOOKUP(F33,$F$13:$S$36,Exp!$AB$58+1)</f>
        <v>0</v>
      </c>
      <c r="U33" s="188">
        <f>VLOOKUP(AC33,$AC$13:$AP$33,Exp!$AB$58+1)</f>
        <v>0</v>
      </c>
      <c r="V33" s="188">
        <f>U33*AA33</f>
        <v>0</v>
      </c>
      <c r="W33" s="188">
        <f t="shared" si="1"/>
        <v>0</v>
      </c>
      <c r="X33" s="188">
        <f t="shared" si="2"/>
        <v>0</v>
      </c>
      <c r="Y33" s="188">
        <f>Exp!X33</f>
        <v>0</v>
      </c>
      <c r="Z33" s="54">
        <f>Exp!V33</f>
        <v>0</v>
      </c>
      <c r="AA33" s="79">
        <f>Exp!W33</f>
        <v>0</v>
      </c>
      <c r="AC33" s="4">
        <v>21</v>
      </c>
      <c r="AD33" s="33">
        <f>SUM($G33:G33)</f>
        <v>0</v>
      </c>
      <c r="AE33" s="33">
        <f>SUM($G33:H33)</f>
        <v>0</v>
      </c>
      <c r="AF33" s="33">
        <f>SUM($G33:I33)</f>
        <v>0</v>
      </c>
      <c r="AG33" s="33">
        <f>SUM($G33:J33)</f>
        <v>0</v>
      </c>
      <c r="AH33" s="33">
        <f>SUM($G33:K33)</f>
        <v>0</v>
      </c>
      <c r="AI33" s="33">
        <f>SUM($G33:L33)</f>
        <v>0</v>
      </c>
      <c r="AJ33" s="33">
        <f>SUM($G33:M33)</f>
        <v>0</v>
      </c>
      <c r="AK33" s="33">
        <f>SUM($G33:N33)</f>
        <v>0</v>
      </c>
      <c r="AL33" s="33">
        <f>SUM($G33:O33)</f>
        <v>0</v>
      </c>
      <c r="AM33" s="33">
        <f>SUM($G33:P33)</f>
        <v>0</v>
      </c>
      <c r="AN33" s="33">
        <f>SUM($G33:Q33)</f>
        <v>0</v>
      </c>
      <c r="AO33" s="33">
        <f>SUM($G33:R33)</f>
        <v>0</v>
      </c>
      <c r="AP33" s="33">
        <f>SUM($G33:S33)</f>
        <v>0</v>
      </c>
      <c r="AQ33" s="33"/>
      <c r="AR33" s="33"/>
    </row>
    <row r="34" spans="1:47" s="75" customFormat="1" ht="15.6" x14ac:dyDescent="0.3">
      <c r="A34" s="234" t="s">
        <v>62</v>
      </c>
      <c r="B34" s="235" t="s">
        <v>7</v>
      </c>
      <c r="C34" s="71"/>
      <c r="D34" s="72"/>
      <c r="E34" s="73"/>
      <c r="F34" s="73">
        <v>22</v>
      </c>
      <c r="G34" s="178">
        <f>Exp!E34</f>
        <v>0</v>
      </c>
      <c r="H34" s="178">
        <f>Exp!F34</f>
        <v>0</v>
      </c>
      <c r="I34" s="178">
        <f>Exp!G34</f>
        <v>0</v>
      </c>
      <c r="J34" s="178">
        <f>Exp!H34</f>
        <v>0</v>
      </c>
      <c r="K34" s="178">
        <f>Exp!I34</f>
        <v>0</v>
      </c>
      <c r="L34" s="178">
        <f>Exp!J34</f>
        <v>0</v>
      </c>
      <c r="M34" s="178">
        <f>Exp!K34</f>
        <v>0</v>
      </c>
      <c r="N34" s="178">
        <f>Exp!L34</f>
        <v>0</v>
      </c>
      <c r="O34" s="178">
        <f>Exp!M34</f>
        <v>0</v>
      </c>
      <c r="P34" s="178">
        <f>Exp!N34</f>
        <v>0</v>
      </c>
      <c r="Q34" s="178">
        <f>Exp!O34</f>
        <v>0</v>
      </c>
      <c r="R34" s="178">
        <f>Exp!P34</f>
        <v>0</v>
      </c>
      <c r="S34" s="178">
        <f>Exp!Q34</f>
        <v>0</v>
      </c>
      <c r="T34" s="194">
        <f>VLOOKUP(F34,$F$13:$S$36,Exp!$AB$58+1)</f>
        <v>0</v>
      </c>
      <c r="U34" s="197">
        <f t="shared" ref="U34:Z34" si="3">SUM(U13:U33)</f>
        <v>0</v>
      </c>
      <c r="V34" s="197">
        <f t="shared" si="3"/>
        <v>0</v>
      </c>
      <c r="W34" s="197">
        <f t="shared" si="3"/>
        <v>0</v>
      </c>
      <c r="X34" s="197">
        <f t="shared" si="3"/>
        <v>0</v>
      </c>
      <c r="Y34" s="197">
        <f t="shared" si="3"/>
        <v>0</v>
      </c>
      <c r="Z34" s="74">
        <f t="shared" si="3"/>
        <v>0</v>
      </c>
    </row>
    <row r="35" spans="1:47" s="48" customFormat="1" ht="16.2" thickBot="1" x14ac:dyDescent="0.35">
      <c r="A35" s="232"/>
      <c r="B35" s="233"/>
      <c r="C35" s="23"/>
      <c r="D35" s="24"/>
      <c r="E35" s="25"/>
      <c r="F35" s="25">
        <v>23</v>
      </c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95"/>
      <c r="U35" s="175"/>
      <c r="V35" s="175"/>
      <c r="W35" s="175"/>
      <c r="X35" s="175"/>
      <c r="Y35" s="175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</row>
    <row r="36" spans="1:47" s="75" customFormat="1" ht="16.2" thickBot="1" x14ac:dyDescent="0.35">
      <c r="A36" s="76" t="s">
        <v>8</v>
      </c>
      <c r="B36" s="71"/>
      <c r="C36" s="71"/>
      <c r="D36" s="72"/>
      <c r="E36" s="73"/>
      <c r="F36" s="73">
        <v>24</v>
      </c>
      <c r="G36" s="180">
        <f>Exp!E36</f>
        <v>0</v>
      </c>
      <c r="H36" s="180">
        <f>Exp!F36</f>
        <v>0</v>
      </c>
      <c r="I36" s="180">
        <f>Exp!G36</f>
        <v>0</v>
      </c>
      <c r="J36" s="180">
        <f>Exp!H36</f>
        <v>0</v>
      </c>
      <c r="K36" s="180">
        <f>Exp!I36</f>
        <v>0</v>
      </c>
      <c r="L36" s="180">
        <f>Exp!J36</f>
        <v>0</v>
      </c>
      <c r="M36" s="180">
        <f>Exp!K36</f>
        <v>0</v>
      </c>
      <c r="N36" s="180">
        <f>Exp!L36</f>
        <v>0</v>
      </c>
      <c r="O36" s="180">
        <f>Exp!M36</f>
        <v>0</v>
      </c>
      <c r="P36" s="180">
        <f>Exp!N36</f>
        <v>0</v>
      </c>
      <c r="Q36" s="180">
        <f>Exp!O36</f>
        <v>0</v>
      </c>
      <c r="R36" s="180">
        <f>Exp!P36</f>
        <v>0</v>
      </c>
      <c r="S36" s="181">
        <f>Exp!Q36</f>
        <v>0</v>
      </c>
      <c r="T36" s="196">
        <f>VLOOKUP(F36,$F$13:$S$36,Exp!$AB$58+1)</f>
        <v>0</v>
      </c>
      <c r="U36" s="176"/>
      <c r="W36" s="176" t="s">
        <v>90</v>
      </c>
      <c r="X36" s="198"/>
      <c r="Y36" s="176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</row>
    <row r="37" spans="1:47" ht="13.8" thickTop="1" x14ac:dyDescent="0.25">
      <c r="A37" s="26"/>
      <c r="B37" s="27"/>
      <c r="T37" s="119"/>
      <c r="U37" s="119"/>
      <c r="V37" s="119"/>
      <c r="W37" s="156" t="s">
        <v>92</v>
      </c>
      <c r="X37" s="198"/>
      <c r="Y37" s="119"/>
      <c r="Z37" s="4"/>
    </row>
    <row r="38" spans="1:47" x14ac:dyDescent="0.25">
      <c r="A38" s="26"/>
      <c r="B38" s="27"/>
      <c r="T38" s="119"/>
      <c r="U38" s="119"/>
      <c r="V38" s="119"/>
      <c r="W38" s="156" t="s">
        <v>91</v>
      </c>
      <c r="X38" s="198"/>
      <c r="Y38" s="119"/>
      <c r="Z38" s="4"/>
    </row>
    <row r="39" spans="1:47" ht="12.75" hidden="1" customHeight="1" x14ac:dyDescent="0.3">
      <c r="A39" s="28"/>
      <c r="B39" s="27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56"/>
      <c r="U39" s="56"/>
      <c r="V39" s="56"/>
      <c r="W39" s="56"/>
      <c r="X39" s="56"/>
      <c r="Y39" s="56"/>
      <c r="Z39" s="4"/>
    </row>
    <row r="40" spans="1:47" ht="3" hidden="1" customHeight="1" x14ac:dyDescent="0.25">
      <c r="A40" s="26"/>
      <c r="T40" s="119"/>
      <c r="U40" s="119"/>
      <c r="V40" s="119"/>
      <c r="W40" s="119"/>
      <c r="X40" s="119"/>
      <c r="Y40" s="119"/>
      <c r="Z40" s="4"/>
    </row>
    <row r="41" spans="1:47" s="14" customFormat="1" ht="16.5" hidden="1" customHeight="1" x14ac:dyDescent="0.25">
      <c r="A41" s="69"/>
      <c r="B41" s="69"/>
      <c r="C41" s="69"/>
      <c r="D41" s="69"/>
      <c r="E41" s="69"/>
      <c r="F41" s="69"/>
      <c r="G41" s="69"/>
      <c r="H41" s="70"/>
      <c r="I41" s="70"/>
      <c r="J41" s="70"/>
      <c r="K41" s="70"/>
      <c r="L41" s="70"/>
      <c r="M41" s="70"/>
      <c r="N41" s="70"/>
      <c r="O41" s="70"/>
      <c r="P41" s="70"/>
      <c r="R41" s="70"/>
      <c r="S41" s="70"/>
      <c r="T41" s="229"/>
      <c r="U41" s="229"/>
      <c r="V41" s="229"/>
      <c r="W41" s="229"/>
      <c r="X41" s="229"/>
      <c r="Y41" s="139"/>
      <c r="Z41" s="44"/>
    </row>
    <row r="42" spans="1:47" x14ac:dyDescent="0.25">
      <c r="A42" s="34" t="str">
        <f>Exp!A46</f>
        <v>Email to:dhhsaccounting@milwaukeecountywi.gov</v>
      </c>
      <c r="T42" s="119"/>
      <c r="U42" s="119"/>
      <c r="V42" s="119"/>
      <c r="W42" s="156" t="s">
        <v>93</v>
      </c>
      <c r="X42" s="184">
        <f>+V34-X36+X37-X38</f>
        <v>0</v>
      </c>
      <c r="Y42" s="119"/>
      <c r="Z42" s="4"/>
    </row>
    <row r="43" spans="1:47" x14ac:dyDescent="0.25">
      <c r="Z43" s="4"/>
      <c r="AB43" s="4" t="s">
        <v>43</v>
      </c>
      <c r="AC43" s="4">
        <v>1</v>
      </c>
      <c r="AD43" s="4" t="s">
        <v>43</v>
      </c>
    </row>
    <row r="44" spans="1:47" ht="15.6" x14ac:dyDescent="0.3">
      <c r="A44" s="26"/>
      <c r="Z44" s="4"/>
      <c r="AB44" s="36" t="s">
        <v>11</v>
      </c>
      <c r="AC44" s="37">
        <v>2</v>
      </c>
      <c r="AD44" s="38" t="s">
        <v>11</v>
      </c>
    </row>
    <row r="45" spans="1:47" ht="15.6" x14ac:dyDescent="0.3">
      <c r="A45" s="26"/>
      <c r="Z45" s="4"/>
      <c r="AB45" s="36" t="s">
        <v>12</v>
      </c>
      <c r="AC45" s="37">
        <v>3</v>
      </c>
      <c r="AD45" s="38" t="s">
        <v>12</v>
      </c>
    </row>
    <row r="46" spans="1:47" ht="15.6" x14ac:dyDescent="0.3">
      <c r="A46" s="26"/>
      <c r="Z46" s="4"/>
      <c r="AB46" s="36" t="s">
        <v>13</v>
      </c>
      <c r="AC46" s="37">
        <v>4</v>
      </c>
      <c r="AD46" s="38" t="s">
        <v>13</v>
      </c>
    </row>
    <row r="47" spans="1:47" ht="15.6" x14ac:dyDescent="0.3">
      <c r="A47" s="26"/>
      <c r="Z47" s="4"/>
      <c r="AB47" s="36" t="s">
        <v>14</v>
      </c>
      <c r="AC47" s="37">
        <v>5</v>
      </c>
      <c r="AD47" s="38" t="s">
        <v>14</v>
      </c>
    </row>
    <row r="48" spans="1:47" ht="15.6" x14ac:dyDescent="0.3">
      <c r="A48" s="26"/>
      <c r="Z48" s="4"/>
      <c r="AB48" s="36" t="s">
        <v>15</v>
      </c>
      <c r="AC48" s="37">
        <v>6</v>
      </c>
      <c r="AD48" s="38" t="s">
        <v>15</v>
      </c>
    </row>
    <row r="49" spans="1:30" ht="15.6" x14ac:dyDescent="0.3">
      <c r="A49" s="26"/>
      <c r="Z49" s="4"/>
      <c r="AB49" s="36" t="s">
        <v>16</v>
      </c>
      <c r="AC49" s="37">
        <v>7</v>
      </c>
      <c r="AD49" s="38" t="s">
        <v>16</v>
      </c>
    </row>
    <row r="50" spans="1:30" ht="15.6" x14ac:dyDescent="0.3">
      <c r="A50" s="26"/>
      <c r="Z50" s="4"/>
      <c r="AB50" s="36" t="s">
        <v>17</v>
      </c>
      <c r="AC50" s="37">
        <v>8</v>
      </c>
      <c r="AD50" s="38" t="s">
        <v>17</v>
      </c>
    </row>
    <row r="51" spans="1:30" ht="15.6" x14ac:dyDescent="0.3">
      <c r="A51" s="26"/>
      <c r="Z51" s="4"/>
      <c r="AB51" s="36" t="s">
        <v>18</v>
      </c>
      <c r="AC51" s="37">
        <v>9</v>
      </c>
      <c r="AD51" s="38" t="s">
        <v>18</v>
      </c>
    </row>
    <row r="52" spans="1:30" ht="15.6" x14ac:dyDescent="0.3">
      <c r="A52" s="26"/>
      <c r="Z52" s="4"/>
      <c r="AB52" s="36" t="s">
        <v>19</v>
      </c>
      <c r="AC52" s="37">
        <v>10</v>
      </c>
      <c r="AD52" s="38" t="s">
        <v>19</v>
      </c>
    </row>
    <row r="53" spans="1:30" ht="15.6" x14ac:dyDescent="0.3">
      <c r="A53" s="26"/>
      <c r="Z53" s="4"/>
      <c r="AB53" s="36" t="s">
        <v>20</v>
      </c>
      <c r="AC53" s="37">
        <v>11</v>
      </c>
      <c r="AD53" s="38" t="s">
        <v>20</v>
      </c>
    </row>
    <row r="54" spans="1:30" ht="15.6" x14ac:dyDescent="0.3">
      <c r="A54" s="26"/>
      <c r="Z54" s="4"/>
      <c r="AB54" s="36" t="s">
        <v>21</v>
      </c>
      <c r="AC54" s="37">
        <v>12</v>
      </c>
      <c r="AD54" s="38" t="s">
        <v>21</v>
      </c>
    </row>
    <row r="55" spans="1:30" ht="15.6" x14ac:dyDescent="0.3">
      <c r="A55" s="26"/>
      <c r="Z55" s="4"/>
      <c r="AB55" s="39" t="s">
        <v>22</v>
      </c>
      <c r="AC55" s="40">
        <v>13</v>
      </c>
      <c r="AD55" s="41" t="s">
        <v>22</v>
      </c>
    </row>
    <row r="56" spans="1:30" x14ac:dyDescent="0.25">
      <c r="A56" s="26"/>
      <c r="Z56" s="4"/>
      <c r="AC56" s="42">
        <v>1</v>
      </c>
    </row>
    <row r="57" spans="1:30" x14ac:dyDescent="0.25">
      <c r="A57" s="26"/>
      <c r="Z57" s="4"/>
    </row>
    <row r="58" spans="1:30" x14ac:dyDescent="0.25">
      <c r="A58" s="26"/>
      <c r="Z58" s="4"/>
    </row>
    <row r="59" spans="1:30" x14ac:dyDescent="0.25">
      <c r="A59" s="26"/>
      <c r="Z59" s="4"/>
    </row>
    <row r="60" spans="1:30" x14ac:dyDescent="0.25">
      <c r="A60" s="26"/>
      <c r="Z60" s="4"/>
    </row>
    <row r="61" spans="1:30" x14ac:dyDescent="0.25">
      <c r="A61" s="26"/>
      <c r="Z61" s="4"/>
    </row>
    <row r="62" spans="1:30" x14ac:dyDescent="0.25">
      <c r="A62" s="26"/>
      <c r="Z62" s="4"/>
    </row>
    <row r="63" spans="1:30" x14ac:dyDescent="0.25">
      <c r="A63" s="26"/>
      <c r="Z63" s="4"/>
    </row>
    <row r="64" spans="1:30" x14ac:dyDescent="0.25">
      <c r="A64" s="26"/>
      <c r="Z64" s="4"/>
    </row>
    <row r="65" spans="1:26" x14ac:dyDescent="0.25">
      <c r="A65" s="26"/>
      <c r="Z65" s="4"/>
    </row>
    <row r="66" spans="1:26" x14ac:dyDescent="0.25">
      <c r="A66" s="26"/>
      <c r="Z66" s="4"/>
    </row>
    <row r="67" spans="1:26" x14ac:dyDescent="0.25">
      <c r="A67" s="26"/>
      <c r="Z67" s="4"/>
    </row>
    <row r="68" spans="1:26" x14ac:dyDescent="0.25">
      <c r="A68" s="26"/>
      <c r="Z68" s="4"/>
    </row>
    <row r="69" spans="1:26" x14ac:dyDescent="0.25">
      <c r="A69" s="26"/>
      <c r="Z69" s="4"/>
    </row>
    <row r="70" spans="1:26" x14ac:dyDescent="0.25">
      <c r="A70" s="26"/>
      <c r="Z70" s="4"/>
    </row>
    <row r="71" spans="1:26" x14ac:dyDescent="0.25">
      <c r="A71" s="26"/>
      <c r="Z71" s="4"/>
    </row>
    <row r="72" spans="1:26" x14ac:dyDescent="0.25">
      <c r="A72" s="26"/>
      <c r="Z72" s="4"/>
    </row>
    <row r="73" spans="1:26" x14ac:dyDescent="0.25">
      <c r="A73" s="26"/>
      <c r="Z73" s="4"/>
    </row>
    <row r="74" spans="1:26" x14ac:dyDescent="0.25">
      <c r="A74" s="26"/>
      <c r="Z74" s="4"/>
    </row>
    <row r="75" spans="1:26" x14ac:dyDescent="0.25">
      <c r="A75" s="26"/>
      <c r="Z75" s="4"/>
    </row>
    <row r="76" spans="1:26" x14ac:dyDescent="0.25">
      <c r="A76" s="26"/>
      <c r="Z76" s="4"/>
    </row>
    <row r="77" spans="1:26" x14ac:dyDescent="0.25">
      <c r="A77" s="26"/>
      <c r="Z77" s="4"/>
    </row>
    <row r="78" spans="1:26" x14ac:dyDescent="0.25">
      <c r="A78" s="26"/>
      <c r="Z78" s="4"/>
    </row>
    <row r="79" spans="1:26" x14ac:dyDescent="0.25">
      <c r="A79" s="26"/>
      <c r="Z79" s="4"/>
    </row>
    <row r="80" spans="1:26" x14ac:dyDescent="0.25">
      <c r="A80" s="26"/>
      <c r="Z80" s="4"/>
    </row>
    <row r="81" spans="1:26" x14ac:dyDescent="0.25">
      <c r="A81" s="26"/>
      <c r="Z81" s="4"/>
    </row>
    <row r="82" spans="1:26" x14ac:dyDescent="0.25">
      <c r="A82" s="26"/>
      <c r="Z82" s="4"/>
    </row>
    <row r="83" spans="1:26" x14ac:dyDescent="0.25">
      <c r="A83" s="26"/>
      <c r="Z83" s="4"/>
    </row>
    <row r="84" spans="1:26" x14ac:dyDescent="0.25">
      <c r="A84" s="26"/>
      <c r="Z84" s="4"/>
    </row>
    <row r="85" spans="1:26" x14ac:dyDescent="0.25">
      <c r="A85" s="26"/>
      <c r="Z85" s="4"/>
    </row>
    <row r="86" spans="1:26" x14ac:dyDescent="0.25">
      <c r="A86" s="26"/>
      <c r="Z86" s="4"/>
    </row>
    <row r="87" spans="1:26" x14ac:dyDescent="0.25">
      <c r="A87" s="26"/>
      <c r="Z87" s="4"/>
    </row>
    <row r="88" spans="1:26" x14ac:dyDescent="0.25">
      <c r="A88" s="26"/>
      <c r="Z88" s="4"/>
    </row>
    <row r="89" spans="1:26" x14ac:dyDescent="0.25">
      <c r="A89" s="26"/>
      <c r="Z89" s="4"/>
    </row>
    <row r="90" spans="1:26" x14ac:dyDescent="0.25">
      <c r="A90" s="26"/>
      <c r="Z90" s="4"/>
    </row>
    <row r="91" spans="1:26" x14ac:dyDescent="0.25">
      <c r="A91" s="26"/>
      <c r="Z91" s="4"/>
    </row>
    <row r="92" spans="1:26" x14ac:dyDescent="0.25">
      <c r="A92" s="26"/>
      <c r="Z92" s="4"/>
    </row>
    <row r="93" spans="1:26" x14ac:dyDescent="0.25">
      <c r="A93" s="26"/>
      <c r="Z93" s="4"/>
    </row>
    <row r="94" spans="1:26" x14ac:dyDescent="0.25">
      <c r="A94" s="26"/>
      <c r="Z94" s="4"/>
    </row>
    <row r="95" spans="1:26" x14ac:dyDescent="0.25">
      <c r="A95" s="26"/>
      <c r="Z95" s="4"/>
    </row>
    <row r="96" spans="1:26" x14ac:dyDescent="0.25">
      <c r="A96" s="26"/>
      <c r="Z96" s="4"/>
    </row>
    <row r="97" spans="1:26" x14ac:dyDescent="0.25">
      <c r="A97" s="26"/>
      <c r="Z97" s="4"/>
    </row>
    <row r="98" spans="1:26" x14ac:dyDescent="0.25">
      <c r="A98" s="26"/>
      <c r="Z98" s="4"/>
    </row>
    <row r="99" spans="1:26" x14ac:dyDescent="0.25">
      <c r="A99" s="26"/>
      <c r="Z99" s="4"/>
    </row>
    <row r="100" spans="1:26" x14ac:dyDescent="0.25">
      <c r="A100" s="26"/>
      <c r="Z100" s="4"/>
    </row>
    <row r="101" spans="1:26" x14ac:dyDescent="0.25">
      <c r="A101" s="26"/>
      <c r="Z101" s="4"/>
    </row>
    <row r="102" spans="1:26" x14ac:dyDescent="0.25">
      <c r="A102" s="26"/>
      <c r="Z102" s="4"/>
    </row>
    <row r="103" spans="1:26" x14ac:dyDescent="0.25">
      <c r="A103" s="26"/>
      <c r="Z103" s="4"/>
    </row>
    <row r="104" spans="1:26" x14ac:dyDescent="0.25">
      <c r="A104" s="26"/>
      <c r="Z104" s="4"/>
    </row>
    <row r="105" spans="1:26" x14ac:dyDescent="0.25">
      <c r="A105" s="26"/>
      <c r="Z105" s="4"/>
    </row>
    <row r="106" spans="1:26" x14ac:dyDescent="0.25">
      <c r="A106" s="26"/>
      <c r="Z106" s="4"/>
    </row>
    <row r="107" spans="1:26" x14ac:dyDescent="0.25">
      <c r="A107" s="26"/>
      <c r="Z107" s="4"/>
    </row>
    <row r="108" spans="1:26" x14ac:dyDescent="0.25">
      <c r="A108" s="26"/>
      <c r="Z108" s="4"/>
    </row>
    <row r="109" spans="1:26" x14ac:dyDescent="0.25">
      <c r="A109" s="26"/>
      <c r="Z109" s="4"/>
    </row>
    <row r="110" spans="1:26" x14ac:dyDescent="0.25">
      <c r="A110" s="26"/>
      <c r="Z110" s="4"/>
    </row>
    <row r="111" spans="1:26" x14ac:dyDescent="0.25">
      <c r="A111" s="26"/>
      <c r="Z111" s="4"/>
    </row>
    <row r="112" spans="1:26" x14ac:dyDescent="0.25">
      <c r="A112" s="26"/>
      <c r="Z112" s="4"/>
    </row>
    <row r="113" spans="1:26" x14ac:dyDescent="0.25">
      <c r="A113" s="26"/>
      <c r="Z113" s="4"/>
    </row>
    <row r="114" spans="1:26" x14ac:dyDescent="0.25">
      <c r="A114" s="26"/>
      <c r="Z114" s="4"/>
    </row>
    <row r="115" spans="1:26" x14ac:dyDescent="0.25">
      <c r="A115" s="26"/>
      <c r="Z115" s="4"/>
    </row>
    <row r="116" spans="1:26" x14ac:dyDescent="0.25">
      <c r="A116" s="26"/>
      <c r="Z116" s="4"/>
    </row>
    <row r="117" spans="1:26" x14ac:dyDescent="0.25">
      <c r="A117" s="26"/>
      <c r="Z117" s="4"/>
    </row>
    <row r="118" spans="1:26" x14ac:dyDescent="0.25">
      <c r="A118" s="26"/>
      <c r="Z118" s="4"/>
    </row>
    <row r="119" spans="1:26" x14ac:dyDescent="0.25">
      <c r="A119" s="26"/>
      <c r="Z119" s="4"/>
    </row>
    <row r="120" spans="1:26" x14ac:dyDescent="0.25">
      <c r="A120" s="26"/>
      <c r="Z120" s="4"/>
    </row>
    <row r="121" spans="1:26" x14ac:dyDescent="0.25">
      <c r="A121" s="26"/>
      <c r="Z121" s="4"/>
    </row>
    <row r="122" spans="1:26" x14ac:dyDescent="0.25">
      <c r="A122" s="26"/>
      <c r="Z122" s="4"/>
    </row>
    <row r="123" spans="1:26" x14ac:dyDescent="0.25">
      <c r="A123" s="26"/>
      <c r="Z123" s="4"/>
    </row>
    <row r="124" spans="1:26" x14ac:dyDescent="0.25">
      <c r="A124" s="26"/>
      <c r="Z124" s="4"/>
    </row>
    <row r="125" spans="1:26" x14ac:dyDescent="0.25">
      <c r="A125" s="26"/>
      <c r="Z125" s="4"/>
    </row>
    <row r="126" spans="1:26" x14ac:dyDescent="0.25">
      <c r="A126" s="26"/>
      <c r="Z126" s="4"/>
    </row>
    <row r="127" spans="1:26" x14ac:dyDescent="0.25">
      <c r="A127" s="26"/>
      <c r="Z127" s="4"/>
    </row>
    <row r="128" spans="1:26" x14ac:dyDescent="0.25">
      <c r="A128" s="26"/>
      <c r="Z128" s="4"/>
    </row>
    <row r="129" spans="1:26" x14ac:dyDescent="0.25">
      <c r="A129" s="26"/>
      <c r="Z129" s="4"/>
    </row>
    <row r="130" spans="1:26" x14ac:dyDescent="0.25">
      <c r="A130" s="26"/>
      <c r="Z130" s="4"/>
    </row>
    <row r="131" spans="1:26" x14ac:dyDescent="0.25">
      <c r="A131" s="26"/>
      <c r="Z131" s="4"/>
    </row>
    <row r="132" spans="1:26" x14ac:dyDescent="0.25">
      <c r="A132" s="26"/>
      <c r="Z132" s="4"/>
    </row>
    <row r="133" spans="1:26" x14ac:dyDescent="0.25">
      <c r="A133" s="26"/>
      <c r="Z133" s="4"/>
    </row>
    <row r="134" spans="1:26" x14ac:dyDescent="0.25">
      <c r="A134" s="26"/>
      <c r="Z134" s="4"/>
    </row>
    <row r="135" spans="1:26" x14ac:dyDescent="0.25">
      <c r="A135" s="26"/>
      <c r="Z135" s="4"/>
    </row>
    <row r="136" spans="1:26" x14ac:dyDescent="0.25">
      <c r="A136" s="26"/>
      <c r="Z136" s="4"/>
    </row>
    <row r="137" spans="1:26" x14ac:dyDescent="0.25">
      <c r="A137" s="26"/>
      <c r="Z137" s="4"/>
    </row>
    <row r="138" spans="1:26" x14ac:dyDescent="0.25">
      <c r="A138" s="26"/>
      <c r="Z138" s="4"/>
    </row>
    <row r="139" spans="1:26" x14ac:dyDescent="0.25">
      <c r="A139" s="26"/>
      <c r="Z139" s="4"/>
    </row>
    <row r="140" spans="1:26" x14ac:dyDescent="0.25">
      <c r="A140" s="26"/>
      <c r="Z140" s="4"/>
    </row>
    <row r="141" spans="1:26" x14ac:dyDescent="0.25">
      <c r="A141" s="26"/>
      <c r="Z141" s="4"/>
    </row>
    <row r="142" spans="1:26" x14ac:dyDescent="0.25">
      <c r="A142" s="26"/>
      <c r="Z142" s="4"/>
    </row>
    <row r="143" spans="1:26" x14ac:dyDescent="0.25">
      <c r="A143" s="26"/>
      <c r="Z143" s="4"/>
    </row>
    <row r="144" spans="1:26" x14ac:dyDescent="0.25">
      <c r="A144" s="26"/>
      <c r="Z144" s="4"/>
    </row>
    <row r="145" spans="1:26" x14ac:dyDescent="0.25">
      <c r="A145" s="26"/>
      <c r="Z145" s="4"/>
    </row>
    <row r="146" spans="1:26" x14ac:dyDescent="0.25">
      <c r="A146" s="26"/>
      <c r="Z146" s="4"/>
    </row>
    <row r="147" spans="1:26" x14ac:dyDescent="0.25">
      <c r="A147" s="26"/>
      <c r="Z147" s="4"/>
    </row>
    <row r="148" spans="1:26" x14ac:dyDescent="0.25">
      <c r="A148" s="26"/>
      <c r="Z148" s="4"/>
    </row>
    <row r="149" spans="1:26" x14ac:dyDescent="0.25">
      <c r="A149" s="26"/>
      <c r="Z149" s="4"/>
    </row>
    <row r="150" spans="1:26" x14ac:dyDescent="0.25">
      <c r="A150" s="26"/>
      <c r="Z150" s="4"/>
    </row>
    <row r="151" spans="1:26" x14ac:dyDescent="0.25">
      <c r="A151" s="26"/>
      <c r="Z151" s="4"/>
    </row>
    <row r="152" spans="1:26" x14ac:dyDescent="0.25">
      <c r="A152" s="26"/>
      <c r="Z152" s="4"/>
    </row>
    <row r="153" spans="1:26" x14ac:dyDescent="0.25">
      <c r="A153" s="26"/>
      <c r="Z153" s="4"/>
    </row>
    <row r="154" spans="1:26" x14ac:dyDescent="0.25">
      <c r="A154" s="26"/>
      <c r="Z154" s="4"/>
    </row>
    <row r="155" spans="1:26" x14ac:dyDescent="0.25">
      <c r="A155" s="26"/>
      <c r="Z155" s="4"/>
    </row>
    <row r="156" spans="1:26" x14ac:dyDescent="0.25">
      <c r="A156" s="26"/>
      <c r="Z156" s="4"/>
    </row>
    <row r="157" spans="1:26" x14ac:dyDescent="0.25">
      <c r="A157" s="26"/>
      <c r="Z157" s="4"/>
    </row>
    <row r="158" spans="1:26" x14ac:dyDescent="0.25">
      <c r="A158" s="26"/>
      <c r="Z158" s="4"/>
    </row>
    <row r="159" spans="1:26" x14ac:dyDescent="0.25">
      <c r="A159" s="26"/>
      <c r="Z159" s="4"/>
    </row>
    <row r="160" spans="1:26" x14ac:dyDescent="0.25">
      <c r="A160" s="26"/>
      <c r="Z160" s="4"/>
    </row>
    <row r="161" spans="1:26" x14ac:dyDescent="0.25">
      <c r="A161" s="26"/>
      <c r="Z161" s="4"/>
    </row>
    <row r="162" spans="1:26" x14ac:dyDescent="0.25">
      <c r="A162" s="26"/>
      <c r="Z162" s="4"/>
    </row>
    <row r="163" spans="1:26" x14ac:dyDescent="0.25">
      <c r="A163" s="26"/>
      <c r="Z163" s="4"/>
    </row>
    <row r="164" spans="1:26" x14ac:dyDescent="0.25">
      <c r="A164" s="26"/>
      <c r="Z164" s="4"/>
    </row>
    <row r="165" spans="1:26" x14ac:dyDescent="0.25">
      <c r="A165" s="26"/>
      <c r="Z165" s="4"/>
    </row>
    <row r="166" spans="1:26" x14ac:dyDescent="0.25">
      <c r="A166" s="26"/>
      <c r="Z166" s="4"/>
    </row>
    <row r="167" spans="1:26" x14ac:dyDescent="0.25">
      <c r="A167" s="26"/>
      <c r="Z167" s="4"/>
    </row>
    <row r="168" spans="1:26" x14ac:dyDescent="0.25">
      <c r="A168" s="26"/>
      <c r="Z168" s="4"/>
    </row>
    <row r="169" spans="1:26" x14ac:dyDescent="0.25">
      <c r="A169" s="26"/>
      <c r="Z169" s="4"/>
    </row>
    <row r="170" spans="1:26" x14ac:dyDescent="0.25">
      <c r="A170" s="26"/>
      <c r="Z170" s="4"/>
    </row>
    <row r="171" spans="1:26" x14ac:dyDescent="0.25">
      <c r="A171" s="26"/>
      <c r="Z171" s="4"/>
    </row>
    <row r="172" spans="1:26" x14ac:dyDescent="0.25">
      <c r="A172" s="26"/>
      <c r="Z172" s="4"/>
    </row>
    <row r="173" spans="1:26" x14ac:dyDescent="0.25">
      <c r="A173" s="26"/>
      <c r="Z173" s="4"/>
    </row>
    <row r="174" spans="1:26" x14ac:dyDescent="0.25">
      <c r="A174" s="26"/>
      <c r="Z174" s="4"/>
    </row>
    <row r="175" spans="1:26" x14ac:dyDescent="0.25">
      <c r="A175" s="26"/>
      <c r="Z175" s="4"/>
    </row>
    <row r="176" spans="1:26" x14ac:dyDescent="0.25">
      <c r="A176" s="26"/>
      <c r="Z176" s="4"/>
    </row>
    <row r="177" spans="1:26" x14ac:dyDescent="0.25">
      <c r="A177" s="26"/>
      <c r="Z177" s="4"/>
    </row>
    <row r="178" spans="1:26" x14ac:dyDescent="0.25">
      <c r="A178" s="26"/>
      <c r="Z178" s="4"/>
    </row>
    <row r="179" spans="1:26" x14ac:dyDescent="0.25">
      <c r="A179" s="26"/>
      <c r="Z179" s="4"/>
    </row>
    <row r="180" spans="1:26" x14ac:dyDescent="0.25">
      <c r="A180" s="26"/>
      <c r="Z180" s="4"/>
    </row>
    <row r="181" spans="1:26" x14ac:dyDescent="0.25">
      <c r="A181" s="26"/>
      <c r="Z181" s="4"/>
    </row>
    <row r="182" spans="1:26" x14ac:dyDescent="0.25">
      <c r="A182" s="26"/>
      <c r="Z182" s="4"/>
    </row>
    <row r="183" spans="1:26" x14ac:dyDescent="0.25">
      <c r="A183" s="26"/>
      <c r="Z183" s="4"/>
    </row>
    <row r="184" spans="1:26" x14ac:dyDescent="0.25">
      <c r="A184" s="26"/>
      <c r="Z184" s="4"/>
    </row>
    <row r="185" spans="1:26" x14ac:dyDescent="0.25">
      <c r="A185" s="26"/>
      <c r="Z185" s="4"/>
    </row>
    <row r="186" spans="1:26" x14ac:dyDescent="0.25">
      <c r="A186" s="26"/>
      <c r="Z186" s="4"/>
    </row>
    <row r="187" spans="1:26" x14ac:dyDescent="0.25">
      <c r="A187" s="26"/>
      <c r="Z187" s="4"/>
    </row>
    <row r="188" spans="1:26" x14ac:dyDescent="0.25">
      <c r="A188" s="26"/>
      <c r="Z188" s="4"/>
    </row>
    <row r="189" spans="1:26" x14ac:dyDescent="0.25">
      <c r="A189" s="26"/>
      <c r="Z189" s="4"/>
    </row>
    <row r="190" spans="1:26" x14ac:dyDescent="0.25">
      <c r="A190" s="26"/>
      <c r="Z190" s="4"/>
    </row>
    <row r="191" spans="1:26" x14ac:dyDescent="0.25">
      <c r="A191" s="26"/>
      <c r="Z191" s="4"/>
    </row>
    <row r="192" spans="1:26" x14ac:dyDescent="0.25">
      <c r="A192" s="26"/>
      <c r="Z192" s="4"/>
    </row>
    <row r="193" spans="1:26" x14ac:dyDescent="0.25">
      <c r="A193" s="26"/>
      <c r="Z193" s="4"/>
    </row>
    <row r="194" spans="1:26" x14ac:dyDescent="0.25">
      <c r="A194" s="26"/>
      <c r="Z194" s="4"/>
    </row>
    <row r="195" spans="1:26" x14ac:dyDescent="0.25">
      <c r="A195" s="26"/>
      <c r="Z195" s="4"/>
    </row>
    <row r="196" spans="1:26" x14ac:dyDescent="0.25">
      <c r="A196" s="26"/>
      <c r="Z196" s="4"/>
    </row>
    <row r="197" spans="1:26" x14ac:dyDescent="0.25">
      <c r="A197" s="26"/>
      <c r="Z197" s="4"/>
    </row>
    <row r="198" spans="1:26" x14ac:dyDescent="0.25">
      <c r="A198" s="26"/>
      <c r="Z198" s="4"/>
    </row>
    <row r="199" spans="1:26" x14ac:dyDescent="0.25">
      <c r="A199" s="26"/>
      <c r="Z199" s="4"/>
    </row>
    <row r="200" spans="1:26" x14ac:dyDescent="0.25">
      <c r="A200" s="26"/>
      <c r="Z200" s="4"/>
    </row>
    <row r="201" spans="1:26" x14ac:dyDescent="0.25">
      <c r="A201" s="26"/>
      <c r="Z201" s="4"/>
    </row>
    <row r="202" spans="1:26" x14ac:dyDescent="0.25">
      <c r="A202" s="26"/>
      <c r="Z202" s="4"/>
    </row>
    <row r="203" spans="1:26" x14ac:dyDescent="0.25">
      <c r="A203" s="26"/>
      <c r="Z203" s="4"/>
    </row>
    <row r="204" spans="1:26" x14ac:dyDescent="0.25">
      <c r="A204" s="26"/>
      <c r="Z204" s="4"/>
    </row>
    <row r="205" spans="1:26" x14ac:dyDescent="0.25">
      <c r="A205" s="26"/>
      <c r="Z205" s="4"/>
    </row>
    <row r="206" spans="1:26" x14ac:dyDescent="0.25">
      <c r="A206" s="26"/>
      <c r="Z206" s="4"/>
    </row>
    <row r="207" spans="1:26" x14ac:dyDescent="0.25">
      <c r="A207" s="26"/>
      <c r="Z207" s="4"/>
    </row>
    <row r="208" spans="1:26" x14ac:dyDescent="0.25">
      <c r="A208" s="26"/>
      <c r="Z208" s="4"/>
    </row>
    <row r="209" spans="1:26" x14ac:dyDescent="0.25">
      <c r="A209" s="26"/>
      <c r="Z209" s="4"/>
    </row>
    <row r="210" spans="1:26" x14ac:dyDescent="0.25">
      <c r="A210" s="26"/>
      <c r="Z210" s="4"/>
    </row>
    <row r="211" spans="1:26" x14ac:dyDescent="0.25">
      <c r="A211" s="26"/>
      <c r="Z211" s="4"/>
    </row>
    <row r="212" spans="1:26" x14ac:dyDescent="0.25">
      <c r="A212" s="26"/>
      <c r="Z212" s="4"/>
    </row>
    <row r="213" spans="1:26" x14ac:dyDescent="0.25">
      <c r="A213" s="26"/>
      <c r="Z213" s="4"/>
    </row>
    <row r="214" spans="1:26" x14ac:dyDescent="0.25">
      <c r="A214" s="26"/>
      <c r="Z214" s="4"/>
    </row>
    <row r="215" spans="1:26" x14ac:dyDescent="0.25">
      <c r="A215" s="26"/>
      <c r="Z215" s="4"/>
    </row>
    <row r="216" spans="1:26" x14ac:dyDescent="0.25">
      <c r="A216" s="26"/>
      <c r="Z216" s="4"/>
    </row>
    <row r="217" spans="1:26" x14ac:dyDescent="0.25">
      <c r="A217" s="26"/>
      <c r="Z217" s="4"/>
    </row>
    <row r="218" spans="1:26" x14ac:dyDescent="0.25">
      <c r="A218" s="26"/>
      <c r="Z218" s="4"/>
    </row>
    <row r="219" spans="1:26" x14ac:dyDescent="0.25">
      <c r="A219" s="26"/>
      <c r="Z219" s="4"/>
    </row>
    <row r="220" spans="1:26" x14ac:dyDescent="0.25">
      <c r="A220" s="26"/>
      <c r="Z220" s="4"/>
    </row>
    <row r="221" spans="1:26" x14ac:dyDescent="0.25">
      <c r="A221" s="26"/>
      <c r="Z221" s="4"/>
    </row>
    <row r="222" spans="1:26" x14ac:dyDescent="0.25">
      <c r="A222" s="26"/>
      <c r="Z222" s="4"/>
    </row>
    <row r="223" spans="1:26" x14ac:dyDescent="0.25">
      <c r="A223" s="26"/>
      <c r="Z223" s="4"/>
    </row>
    <row r="224" spans="1:26" x14ac:dyDescent="0.25">
      <c r="A224" s="26"/>
      <c r="Z224" s="4"/>
    </row>
    <row r="225" spans="1:26" x14ac:dyDescent="0.25">
      <c r="A225" s="26"/>
      <c r="Z225" s="4"/>
    </row>
    <row r="226" spans="1:26" x14ac:dyDescent="0.25">
      <c r="A226" s="26"/>
      <c r="Z226" s="4"/>
    </row>
    <row r="227" spans="1:26" x14ac:dyDescent="0.25">
      <c r="A227" s="26"/>
      <c r="Z227" s="4"/>
    </row>
    <row r="228" spans="1:26" x14ac:dyDescent="0.25">
      <c r="A228" s="26"/>
      <c r="Z228" s="4"/>
    </row>
  </sheetData>
  <sheetProtection algorithmName="SHA-512" hashValue="OK9g7jDtj3oDpkxgIG7iRpNne+bL0Fnk/X+p31qisR90LHphRMN7+nzh4e5LnsA6Vb0Pc++8nYY884ynpSB6tg==" saltValue="aRYEttcHBVxsfbGeFyMG2g==" spinCount="100000" sheet="1" scenarios="1"/>
  <mergeCells count="35">
    <mergeCell ref="A20:B20"/>
    <mergeCell ref="B3:U3"/>
    <mergeCell ref="B4:U4"/>
    <mergeCell ref="U8:V8"/>
    <mergeCell ref="U9:V9"/>
    <mergeCell ref="B5:U5"/>
    <mergeCell ref="B7:U7"/>
    <mergeCell ref="A19:B19"/>
    <mergeCell ref="A18:B18"/>
    <mergeCell ref="A16:B16"/>
    <mergeCell ref="A17:B17"/>
    <mergeCell ref="X2:Y2"/>
    <mergeCell ref="A13:B13"/>
    <mergeCell ref="A14:B14"/>
    <mergeCell ref="A15:B15"/>
    <mergeCell ref="B2:U2"/>
    <mergeCell ref="Y12:Z12"/>
    <mergeCell ref="A11:B11"/>
    <mergeCell ref="A12:B12"/>
    <mergeCell ref="T41:X41"/>
    <mergeCell ref="A32:B32"/>
    <mergeCell ref="A26:B26"/>
    <mergeCell ref="A27:B27"/>
    <mergeCell ref="A21:B21"/>
    <mergeCell ref="A31:B31"/>
    <mergeCell ref="A35:B35"/>
    <mergeCell ref="A33:B33"/>
    <mergeCell ref="A22:B22"/>
    <mergeCell ref="A23:B23"/>
    <mergeCell ref="A29:B29"/>
    <mergeCell ref="A30:B30"/>
    <mergeCell ref="A34:B34"/>
    <mergeCell ref="A25:B25"/>
    <mergeCell ref="A28:B28"/>
    <mergeCell ref="A24:B24"/>
  </mergeCells>
  <phoneticPr fontId="0" type="noConversion"/>
  <pageMargins left="0.7" right="0.47" top="0.89" bottom="0.41" header="0.18" footer="0.3"/>
  <pageSetup scale="90" orientation="landscape" r:id="rId1"/>
  <headerFooter alignWithMargins="0">
    <oddHeader>&amp;C&amp;"Arial,Bold"Milwaukee County Department of  Health and Human Services (DHHS&amp;"Arial,Regular")
&amp;"Arial,Bold Italic"&amp;12 2023 &amp;"Times New Roman,Bold Italic"PROFESSIONAL SERVICES EXPENSE STATEMENT</oddHeader>
    <oddFooter>&amp;RRev. 1/17/23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433D7-B796-4F81-946F-1AB9E164774F}">
  <dimension ref="B1:F18"/>
  <sheetViews>
    <sheetView workbookViewId="0">
      <selection activeCell="B2" sqref="B2"/>
    </sheetView>
  </sheetViews>
  <sheetFormatPr defaultRowHeight="13.2" x14ac:dyDescent="0.25"/>
  <sheetData>
    <row r="1" spans="2:6" x14ac:dyDescent="0.25">
      <c r="B1">
        <v>2026</v>
      </c>
    </row>
    <row r="7" spans="2:6" x14ac:dyDescent="0.25">
      <c r="B7" s="205" t="s">
        <v>99</v>
      </c>
      <c r="F7" s="205" t="s">
        <v>99</v>
      </c>
    </row>
    <row r="8" spans="2:6" x14ac:dyDescent="0.25">
      <c r="B8" s="205" t="s">
        <v>100</v>
      </c>
      <c r="F8" s="205" t="s">
        <v>100</v>
      </c>
    </row>
    <row r="9" spans="2:6" x14ac:dyDescent="0.25">
      <c r="B9" s="205" t="s">
        <v>101</v>
      </c>
      <c r="F9" s="205" t="s">
        <v>101</v>
      </c>
    </row>
    <row r="10" spans="2:6" x14ac:dyDescent="0.25">
      <c r="B10" s="205" t="s">
        <v>102</v>
      </c>
      <c r="F10" s="205" t="s">
        <v>102</v>
      </c>
    </row>
    <row r="11" spans="2:6" x14ac:dyDescent="0.25">
      <c r="B11" s="205" t="s">
        <v>103</v>
      </c>
      <c r="F11" s="205" t="s">
        <v>103</v>
      </c>
    </row>
    <row r="12" spans="2:6" x14ac:dyDescent="0.25">
      <c r="B12" s="205" t="s">
        <v>104</v>
      </c>
      <c r="F12" s="205" t="s">
        <v>104</v>
      </c>
    </row>
    <row r="13" spans="2:6" x14ac:dyDescent="0.25">
      <c r="B13" s="205" t="s">
        <v>105</v>
      </c>
      <c r="F13" s="205" t="s">
        <v>105</v>
      </c>
    </row>
    <row r="14" spans="2:6" x14ac:dyDescent="0.25">
      <c r="B14" s="205" t="s">
        <v>106</v>
      </c>
      <c r="F14" s="205" t="s">
        <v>106</v>
      </c>
    </row>
    <row r="15" spans="2:6" x14ac:dyDescent="0.25">
      <c r="B15" s="205" t="s">
        <v>107</v>
      </c>
      <c r="F15" s="205" t="s">
        <v>107</v>
      </c>
    </row>
    <row r="16" spans="2:6" x14ac:dyDescent="0.25">
      <c r="B16" s="205" t="s">
        <v>108</v>
      </c>
      <c r="F16" s="205" t="s">
        <v>108</v>
      </c>
    </row>
    <row r="17" spans="2:6" x14ac:dyDescent="0.25">
      <c r="B17" s="205" t="s">
        <v>109</v>
      </c>
      <c r="F17" s="205" t="s">
        <v>109</v>
      </c>
    </row>
    <row r="18" spans="2:6" x14ac:dyDescent="0.25">
      <c r="B18" s="205" t="s">
        <v>110</v>
      </c>
      <c r="F18" s="205" t="s">
        <v>110</v>
      </c>
    </row>
  </sheetData>
  <phoneticPr fontId="3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Instructions</vt:lpstr>
      <vt:lpstr>Exp</vt:lpstr>
      <vt:lpstr>Bill-1</vt:lpstr>
      <vt:lpstr>month</vt:lpstr>
      <vt:lpstr>'Bill-1'!Print_Area</vt:lpstr>
      <vt:lpstr>Exp!Print_Area</vt:lpstr>
      <vt:lpstr>Instructions!Print_Area</vt:lpstr>
      <vt:lpstr>Exp!Print_Titles</vt:lpstr>
      <vt:lpstr>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Fiscal Department</dc:creator>
  <cp:lastModifiedBy>Kalia, Sumanish</cp:lastModifiedBy>
  <cp:lastPrinted>2023-01-17T23:12:23Z</cp:lastPrinted>
  <dcterms:created xsi:type="dcterms:W3CDTF">2003-02-10T16:30:42Z</dcterms:created>
  <dcterms:modified xsi:type="dcterms:W3CDTF">2026-01-05T19:53:57Z</dcterms:modified>
</cp:coreProperties>
</file>